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a_delovni_zvezek"/>
  <mc:AlternateContent xmlns:mc="http://schemas.openxmlformats.org/markup-compatibility/2006">
    <mc:Choice Requires="x15">
      <x15ac:absPath xmlns:x15ac="http://schemas.microsoft.com/office/spreadsheetml/2010/11/ac" url="C:\Users\albr6928\Downloads\"/>
    </mc:Choice>
  </mc:AlternateContent>
  <xr:revisionPtr revIDLastSave="0" documentId="8_{C4D2BFCF-76F1-4530-8343-0C42BBD41323}" xr6:coauthVersionLast="47" xr6:coauthVersionMax="47" xr10:uidLastSave="{00000000-0000-0000-0000-000000000000}"/>
  <workbookProtection workbookAlgorithmName="SHA-512" workbookHashValue="dJSHlsBpWjGlK7lT4MYjyFIGTsPdncoGVnjw3ilbPhwtj10vb53sRMN4k9d6V2XvWt5ISWkYiLC4wUYkmyzXuQ==" workbookSaltValue="V9MZIk8OC3DSoLibNmU5aw==" workbookSpinCount="100000" lockStructure="1"/>
  <bookViews>
    <workbookView xWindow="-28920" yWindow="-120" windowWidth="29040" windowHeight="15720" tabRatio="500" xr2:uid="{00000000-000D-0000-FFFF-FFFF00000000}"/>
  </bookViews>
  <sheets>
    <sheet name="Kalkulator" sheetId="1" r:id="rId1"/>
    <sheet name="Tečaji" sheetId="3" state="veryHidden" r:id="rId2"/>
    <sheet name="Provizije" sheetId="2" state="veryHidden" r:id="rId3"/>
    <sheet name="Seznami" sheetId="4" state="veryHidden" r:id="rId4"/>
  </sheets>
  <definedNames>
    <definedName name="_xlnm.Print_Area" localSheetId="0">Kalkulator!$A$1:$F$35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6" i="1" l="1"/>
  <c r="B28" i="1" a="1"/>
  <c r="B28" i="1" s="1"/>
  <c r="E12" i="1"/>
  <c r="E11" i="1"/>
  <c r="E10" i="1"/>
  <c r="E9" i="1"/>
  <c r="E8" i="1"/>
  <c r="E7" i="1" a="1"/>
  <c r="E7" i="1" l="1"/>
  <c r="E13" i="1" s="1"/>
  <c r="E1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<sst xmlns="http://schemas.openxmlformats.org/spreadsheetml/2006/main" count="261" uniqueCount="128">
  <si>
    <t>Paket</t>
  </si>
  <si>
    <t>Premium</t>
  </si>
  <si>
    <t>Postavka</t>
  </si>
  <si>
    <t>Kanal oddaje naročila</t>
  </si>
  <si>
    <t>Telefonsko / poslovalnica</t>
  </si>
  <si>
    <t>Posredniška provizija</t>
  </si>
  <si>
    <t>Vrsta vrednostnega papirja</t>
  </si>
  <si>
    <t>LJSE provizija (SLO)</t>
  </si>
  <si>
    <t>Trg</t>
  </si>
  <si>
    <t>Poljska</t>
  </si>
  <si>
    <t>KDD – Poravnava VP (SLO)</t>
  </si>
  <si>
    <t>KDD – Poravnava kupnine (SLO)</t>
  </si>
  <si>
    <t>Dnevni promet (SLO)</t>
  </si>
  <si>
    <t>Izvršilni partner + trg (tujina)</t>
  </si>
  <si>
    <t>Nadomestilo za skrbniške storitve (tujina)</t>
  </si>
  <si>
    <t>Nemčija - Xetra, Tradegate</t>
  </si>
  <si>
    <t>Grčija</t>
  </si>
  <si>
    <t>Slovenija</t>
  </si>
  <si>
    <t>OTP banka – Tabela provizij</t>
  </si>
  <si>
    <t xml:space="preserve">  1. POSREDNIŠKA PROVIZIJA</t>
  </si>
  <si>
    <t>Kanal</t>
  </si>
  <si>
    <t>Stopnja</t>
  </si>
  <si>
    <t>Min (€)</t>
  </si>
  <si>
    <t>Spletno / mobilno</t>
  </si>
  <si>
    <t>Drugo</t>
  </si>
  <si>
    <t>Private</t>
  </si>
  <si>
    <t xml:space="preserve">  2. DOMAČI TRG – LJSE + KDD + DNEVNI PROMET</t>
  </si>
  <si>
    <t>Nadomestilo / vrednostni papir</t>
  </si>
  <si>
    <t>Max (€)</t>
  </si>
  <si>
    <t>LJSE – Delnica</t>
  </si>
  <si>
    <t>LJSE – Obveznica</t>
  </si>
  <si>
    <t>LJSE – Zakladne menice</t>
  </si>
  <si>
    <t>LJSE – ETF</t>
  </si>
  <si>
    <t>KDD – Poravnava vrednostnih papirjev</t>
  </si>
  <si>
    <t>KDD – Poravnava kupnine</t>
  </si>
  <si>
    <t>Dnevni promet (obveznice, zakl. menice) &gt; 100.000 €</t>
  </si>
  <si>
    <t>–</t>
  </si>
  <si>
    <t>Dnevni promet (obveznice, zakl. menice) ≤ 100.000 €</t>
  </si>
  <si>
    <t xml:space="preserve">  5. IZVRŠILNI PARTNER – PROVIZIJA + NADOMESTILA TRGA</t>
  </si>
  <si>
    <t>Spletno – stopnja</t>
  </si>
  <si>
    <t>Spletno – min</t>
  </si>
  <si>
    <t>Splet – valuta</t>
  </si>
  <si>
    <t>Drugi kanali – stopnja</t>
  </si>
  <si>
    <t>Drugi – min</t>
  </si>
  <si>
    <t>Drugi – valuta</t>
  </si>
  <si>
    <t>ZDA dod. – stopnja &lt; 10 USD</t>
  </si>
  <si>
    <t>ZDA dod. – stopnja ≥ 10 USD</t>
  </si>
  <si>
    <t>Nadomestilo za skrbniške storitve (na transakcijo, EUR)</t>
  </si>
  <si>
    <t>Avstrija</t>
  </si>
  <si>
    <t>EUR</t>
  </si>
  <si>
    <t>Belgija</t>
  </si>
  <si>
    <t>Danska</t>
  </si>
  <si>
    <t>DKK</t>
  </si>
  <si>
    <t>Finska</t>
  </si>
  <si>
    <t>Francija</t>
  </si>
  <si>
    <t>Hrvaška</t>
  </si>
  <si>
    <t>Irska</t>
  </si>
  <si>
    <t>Italija</t>
  </si>
  <si>
    <t>Japonska</t>
  </si>
  <si>
    <t>JPY</t>
  </si>
  <si>
    <t>Kanada</t>
  </si>
  <si>
    <t>CAD</t>
  </si>
  <si>
    <t>Madžarska</t>
  </si>
  <si>
    <t>HUF</t>
  </si>
  <si>
    <t>Nemčija - Gettex</t>
  </si>
  <si>
    <t>Nemčija - Frankfurt, Munich, Stuttgard</t>
  </si>
  <si>
    <t>Nizozemska</t>
  </si>
  <si>
    <t>Norveška</t>
  </si>
  <si>
    <t>NOK</t>
  </si>
  <si>
    <t>PLN</t>
  </si>
  <si>
    <t>Portugalska</t>
  </si>
  <si>
    <t>Španija</t>
  </si>
  <si>
    <t>Švedska</t>
  </si>
  <si>
    <t>SEK</t>
  </si>
  <si>
    <t>Švica</t>
  </si>
  <si>
    <t>CHF</t>
  </si>
  <si>
    <t>Velika Britanija</t>
  </si>
  <si>
    <t>GBP</t>
  </si>
  <si>
    <t>ZDA (UniCredit – znižana davcna stopnja na dividende 15%)</t>
  </si>
  <si>
    <t>ZDA (Bank of New York – davcna stopnja na dividende 30%)</t>
  </si>
  <si>
    <t xml:space="preserve">  6. LETNI STROŠKI – KDD (domači VP)</t>
  </si>
  <si>
    <t>Vrednost</t>
  </si>
  <si>
    <t>Enota</t>
  </si>
  <si>
    <t>KDD – fiksni del (letno)</t>
  </si>
  <si>
    <t>EUR / leto</t>
  </si>
  <si>
    <t>KDD – variabilni del (letno)</t>
  </si>
  <si>
    <t>% od portfelja</t>
  </si>
  <si>
    <t xml:space="preserve">  7. LETNI STROŠKI – SKRBNIŠKA BANKA (po državi)</t>
  </si>
  <si>
    <t>Skupina držav</t>
  </si>
  <si>
    <t>Letno (% od vrednosti)</t>
  </si>
  <si>
    <t>Min. (EUR / leto)</t>
  </si>
  <si>
    <t>Skupina A</t>
  </si>
  <si>
    <t>Skupina B</t>
  </si>
  <si>
    <t>Min. skupno (ne glede na državo)</t>
  </si>
  <si>
    <t xml:space="preserve">  8. MAPPING TRG → SKUPINA SKRBNIŠKE</t>
  </si>
  <si>
    <t>Skupina</t>
  </si>
  <si>
    <t>A</t>
  </si>
  <si>
    <t>B</t>
  </si>
  <si>
    <t xml:space="preserve">  9. KDD – LETNO NADOMESTILO IMETNIKA RAČUNA (fizične osebe)</t>
  </si>
  <si>
    <t>Povprečna vrednost VP na računu (EUR)</t>
  </si>
  <si>
    <t>Zgornja meja (EUR)</t>
  </si>
  <si>
    <t>Letno nadomestilo (EUR)</t>
  </si>
  <si>
    <t>Do 10.000 EUR</t>
  </si>
  <si>
    <t>Do 100.000 EUR</t>
  </si>
  <si>
    <t>Do 500.000 EUR</t>
  </si>
  <si>
    <t>Do 1.000.000 EUR</t>
  </si>
  <si>
    <t>1.000.000 EUR in več</t>
  </si>
  <si>
    <t>OTP banka – Tečaji valut</t>
  </si>
  <si>
    <t xml:space="preserve">  TEČAJI VALUT (ročni vnos)</t>
  </si>
  <si>
    <t>Valuta</t>
  </si>
  <si>
    <t>Tečaj (1 valuta = X EUR)</t>
  </si>
  <si>
    <t>USD</t>
  </si>
  <si>
    <t>Trgi (vir za spustna seznama trg pri nakupu in pri letnih stroških)</t>
  </si>
  <si>
    <t>Bančni paket na TRR</t>
  </si>
  <si>
    <t>SKUPAJ ZNESEK V EVRIH</t>
  </si>
  <si>
    <t>PROVIZIJA V % OD ZNESKA</t>
  </si>
  <si>
    <t>Spodaj iz spustnih seznamov izberite podrobnosti nakupa:</t>
  </si>
  <si>
    <t>Kalkulator stroškov na Individualnem naložbenem računu</t>
  </si>
  <si>
    <t xml:space="preserve">Spodaj vpišite vrednost portfelja v evrih na posameznem trgu: </t>
  </si>
  <si>
    <t>Strošek v evrih</t>
  </si>
  <si>
    <t>IZRAČUN ENKRATNEGA STROŠKA NAKUPA</t>
  </si>
  <si>
    <t>LETNI STROŠKI HRAMBE / VODENJA</t>
  </si>
  <si>
    <t>VNOS ZNAČILNOSTI  NAKUPA</t>
  </si>
  <si>
    <t>Spodaj iz spustnih seznamov 
izberite posamezni trg:</t>
  </si>
  <si>
    <r>
      <t xml:space="preserve">OPOZORILO:
Enkratni strošek nakupa in letni strošek hrambe oziroma vodenja individualnega naložbenega računa sta zgolj informativne narave. Prikazani stroški so izračunani na podlagi vnešenih podatkov in uporabljenih predpostavk ter lahko odstopajo od dejansko obračunanih stroškov. Priporočamo uporabo zadnje različice kalkulatorja, objavljene na spletni strani OTP banke. Če želite pridobiti natančnejšo informacijo o stroških, pokličite na oddelek investicijskega bančništva na tel. št. 02 229 2081 ali nam pišite na </t>
    </r>
    <r>
      <rPr>
        <b/>
        <u/>
        <sz val="16"/>
        <color theme="1"/>
        <rFont val="Arial"/>
        <family val="2"/>
        <charset val="238"/>
      </rPr>
      <t>sib@otpbanka.si</t>
    </r>
    <r>
      <rPr>
        <b/>
        <sz val="16"/>
        <color theme="1"/>
        <rFont val="Arial"/>
        <family val="2"/>
        <charset val="238"/>
      </rPr>
      <t>. 
Informativni izračun ne predstavlja ponudbe banke, investicijskega priporočila ali zavezujočega obračuna. Za obračun stroškov se uporabljajo veljavni ceniki, tarife, splošni pogoji in drugi pogodbeni dokumenti banke.</t>
    </r>
  </si>
  <si>
    <t>SKUPNI LETNI STROŠKI V EVRIH</t>
  </si>
  <si>
    <t>Desno vnesite znesek investicije v evrih:</t>
  </si>
  <si>
    <t>V. 1.0
24.7.2026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</si>
</sst>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0.00&quot; €&quot;"/>
    <numFmt numFmtId="165" formatCode="0.000%"/>
    <numFmt numFmtId="166" formatCode="0.00000%"/>
    <numFmt numFmtId="167" formatCode="0.0000%"/>
    <numFmt numFmtId="168" formatCode="#,##0&quot; €&quot;"/>
    <numFmt numFmtId="169" formatCode="0.0000"/>
    <numFmt numFmtId="170" formatCode="_([$€-2]\ * #,##0.00_);_([$€-2]\ * \(#,##0.00\);_([$€-2]\ * \-??_);_(@_)"/>
  </numFmts>
  <fonts count="23" x14ac:knownFonts="1">
    <font>
      <sz val="11"/>
      <color theme="1"/>
      <name val="Aptos Narrow"/>
      <family val="2"/>
      <charset val="1"/>
    </font>
    <font>
      <b/>
      <sz val="18"/>
      <color rgb="FFFFFFFF"/>
      <name val="Aptos Narrow"/>
      <family val="2"/>
      <charset val="1"/>
    </font>
    <font>
      <b/>
      <sz val="13"/>
      <color rgb="FFFFFFFF"/>
      <name val="Aptos Narrow"/>
      <family val="2"/>
      <charset val="1"/>
    </font>
    <font>
      <b/>
      <sz val="11"/>
      <color rgb="FF0B6E33"/>
      <name val="Aptos Narrow"/>
      <family val="2"/>
      <charset val="1"/>
    </font>
    <font>
      <i/>
      <sz val="11"/>
      <color rgb="FF666666"/>
      <name val="Aptos Narrow"/>
      <family val="2"/>
      <charset val="1"/>
    </font>
    <font>
      <i/>
      <sz val="11"/>
      <color theme="1"/>
      <name val="Aptos Narrow"/>
      <family val="2"/>
      <charset val="1"/>
    </font>
    <font>
      <b/>
      <sz val="16"/>
      <color rgb="FFFFFFFF"/>
      <name val="Aptos Narrow"/>
      <family val="2"/>
      <charset val="1"/>
    </font>
    <font>
      <b/>
      <sz val="11"/>
      <name val="Cambria"/>
      <family val="1"/>
      <charset val="238"/>
    </font>
    <font>
      <sz val="11"/>
      <color theme="1"/>
      <name val="Aptos Narrow"/>
      <family val="2"/>
      <charset val="1"/>
    </font>
    <font>
      <sz val="14"/>
      <color theme="1"/>
      <name val="Aptos Narrow"/>
      <family val="2"/>
      <charset val="1"/>
    </font>
    <font>
      <sz val="18"/>
      <color theme="1"/>
      <name val="Aptos Narrow"/>
      <family val="2"/>
      <charset val="1"/>
    </font>
    <font>
      <b/>
      <sz val="16"/>
      <color rgb="FFFFFFFF"/>
      <name val="Aptos Narrow"/>
      <family val="2"/>
      <charset val="238"/>
    </font>
    <font>
      <sz val="14"/>
      <color theme="1"/>
      <name val="Aptos Narrow"/>
      <family val="2"/>
      <charset val="238"/>
    </font>
    <font>
      <b/>
      <sz val="16"/>
      <color theme="1"/>
      <name val="Arial"/>
      <family val="2"/>
      <charset val="238"/>
    </font>
    <font>
      <b/>
      <u/>
      <sz val="16"/>
      <color theme="1"/>
      <name val="Arial"/>
      <family val="2"/>
      <charset val="238"/>
    </font>
    <font>
      <b/>
      <sz val="16"/>
      <color rgb="FFFFFFFF"/>
      <name val="Arial"/>
      <family val="2"/>
      <charset val="238"/>
    </font>
    <font>
      <sz val="16"/>
      <color theme="1"/>
      <name val="Aptos Narrow"/>
      <family val="2"/>
      <charset val="238"/>
    </font>
    <font>
      <b/>
      <sz val="16"/>
      <name val="Arial"/>
      <family val="2"/>
      <charset val="238"/>
    </font>
    <font>
      <sz val="16"/>
      <color theme="1"/>
      <name val="Arial"/>
      <family val="2"/>
      <charset val="238"/>
    </font>
    <font>
      <b/>
      <sz val="16"/>
      <color theme="0"/>
      <name val="Arial"/>
      <family val="2"/>
      <charset val="238"/>
    </font>
    <font>
      <sz val="18"/>
      <color rgb="FF52AE30"/>
      <name val="Aptos Narrow"/>
      <family val="2"/>
      <charset val="1"/>
    </font>
    <font>
      <b/>
      <sz val="22"/>
      <color rgb="FF52AE30"/>
      <name val="Arial"/>
      <family val="2"/>
      <charset val="238"/>
    </font>
    <font>
      <sz val="14"/>
      <color theme="0" tint="-0.14999847407452621"/>
      <name val="Aptos Narrow"/>
      <family val="2"/>
      <charset val="1"/>
    </font>
  </fonts>
  <fills count="16">
    <fill>
      <patternFill patternType="none"/>
    </fill>
    <fill>
      <patternFill patternType="gray125"/>
    </fill>
    <fill>
      <patternFill patternType="solid">
        <fgColor rgb="FF0B6E33"/>
        <bgColor rgb="FF008080"/>
      </patternFill>
    </fill>
    <fill>
      <patternFill patternType="solid">
        <fgColor rgb="FFE8F3EC"/>
        <bgColor rgb="FFF5FAF6"/>
      </patternFill>
    </fill>
    <fill>
      <patternFill patternType="solid">
        <fgColor rgb="FFFFF8E1"/>
        <bgColor rgb="FFF5FAF6"/>
      </patternFill>
    </fill>
    <fill>
      <patternFill patternType="solid">
        <fgColor theme="9"/>
        <bgColor rgb="FF008080"/>
      </patternFill>
    </fill>
    <fill>
      <patternFill patternType="solid">
        <fgColor theme="0"/>
        <bgColor rgb="FF008080"/>
      </patternFill>
    </fill>
    <fill>
      <patternFill patternType="solid">
        <fgColor rgb="FF52AE30"/>
        <bgColor rgb="FF008080"/>
      </patternFill>
    </fill>
    <fill>
      <patternFill patternType="solid">
        <fgColor theme="0"/>
        <bgColor indexed="64"/>
      </patternFill>
    </fill>
    <fill>
      <patternFill patternType="solid">
        <fgColor theme="0" tint="-4.9989318521683403E-2"/>
        <bgColor rgb="FFF5FAF6"/>
      </patternFill>
    </fill>
    <fill>
      <patternFill patternType="solid">
        <fgColor rgb="FF52AE30"/>
        <bgColor rgb="FFF5FAF6"/>
      </patternFill>
    </fill>
    <fill>
      <patternFill patternType="solid">
        <fgColor theme="0" tint="-0.14999847407452621"/>
        <bgColor rgb="FFF5FAF6"/>
      </patternFill>
    </fill>
    <fill>
      <patternFill patternType="solid">
        <fgColor theme="0" tint="-4.9989318521683403E-2"/>
        <bgColor rgb="FFFFFFFF"/>
      </patternFill>
    </fill>
    <fill>
      <patternFill patternType="solid">
        <fgColor rgb="FF006648"/>
        <bgColor rgb="FF008080"/>
      </patternFill>
    </fill>
    <fill>
      <patternFill patternType="solid">
        <fgColor theme="0" tint="-0.249977111117893"/>
        <bgColor rgb="FFF5FAF6"/>
      </patternFill>
    </fill>
    <fill>
      <patternFill patternType="solid">
        <fgColor theme="0" tint="-0.14996795556505021"/>
        <bgColor rgb="FFF5FAF6"/>
      </patternFill>
    </fill>
  </fills>
  <borders count="15">
    <border>
      <left/>
      <right/>
      <top/>
      <bottom/>
      <diagonal/>
    </border>
    <border>
      <left style="thin">
        <color rgb="FFBFD9C7"/>
      </left>
      <right style="thin">
        <color rgb="FFBFD9C7"/>
      </right>
      <top style="thin">
        <color rgb="FFBFD9C7"/>
      </top>
      <bottom style="thin">
        <color rgb="FFBFD9C7"/>
      </bottom>
      <diagonal/>
    </border>
    <border>
      <left style="medium">
        <color indexed="64"/>
      </left>
      <right style="medium">
        <color indexed="64"/>
      </right>
      <top style="medium">
        <color indexed="64"/>
      </top>
      <bottom style="medium">
        <color indexed="64"/>
      </bottom>
      <diagonal/>
    </border>
    <border>
      <left style="medium">
        <color indexed="64"/>
      </left>
      <right style="thin">
        <color rgb="FFBFD9C7"/>
      </right>
      <top style="medium">
        <color indexed="64"/>
      </top>
      <bottom style="thin">
        <color rgb="FFBFD9C7"/>
      </bottom>
      <diagonal/>
    </border>
    <border>
      <left style="medium">
        <color indexed="64"/>
      </left>
      <right style="thin">
        <color rgb="FFBFD9C7"/>
      </right>
      <top style="thin">
        <color rgb="FFBFD9C7"/>
      </top>
      <bottom style="thin">
        <color rgb="FFBFD9C7"/>
      </bottom>
      <diagonal/>
    </border>
    <border>
      <left style="thin">
        <color rgb="FFBFD9C7"/>
      </left>
      <right style="medium">
        <color indexed="64"/>
      </right>
      <top style="thin">
        <color rgb="FFBFD9C7"/>
      </top>
      <bottom style="thin">
        <color rgb="FFBFD9C7"/>
      </bottom>
      <diagonal/>
    </border>
    <border>
      <left style="medium">
        <color indexed="64"/>
      </left>
      <right style="thin">
        <color rgb="FFBFD9C7"/>
      </right>
      <top style="thin">
        <color rgb="FFBFD9C7"/>
      </top>
      <bottom/>
      <diagonal/>
    </border>
    <border>
      <left style="thin">
        <color rgb="FFBFD9C7"/>
      </left>
      <right style="medium">
        <color indexed="64"/>
      </right>
      <top style="thin">
        <color rgb="FFBFD9C7"/>
      </top>
      <bottom/>
      <diagonal/>
    </border>
    <border>
      <left style="thin">
        <color rgb="FFBFD9C7"/>
      </left>
      <right style="medium">
        <color indexed="64"/>
      </right>
      <top/>
      <bottom style="thin">
        <color rgb="FFBFD9C7"/>
      </bottom>
      <diagonal/>
    </border>
    <border>
      <left style="medium">
        <color indexed="64"/>
      </left>
      <right style="thin">
        <color rgb="FFBFD9C7"/>
      </right>
      <top/>
      <bottom style="thin">
        <color rgb="FFBFD9C7"/>
      </bottom>
      <diagonal/>
    </border>
    <border>
      <left style="medium">
        <color indexed="64"/>
      </left>
      <right style="thin">
        <color rgb="FFBFD9C7"/>
      </right>
      <top style="thin">
        <color rgb="FFBFD9C7"/>
      </top>
      <bottom style="medium">
        <color indexed="64"/>
      </bottom>
      <diagonal/>
    </border>
    <border>
      <left style="thin">
        <color rgb="FFBFD9C7"/>
      </left>
      <right style="medium">
        <color indexed="64"/>
      </right>
      <top style="thin">
        <color rgb="FFBFD9C7"/>
      </top>
      <bottom style="medium">
        <color indexed="64"/>
      </bottom>
      <diagonal/>
    </border>
    <border>
      <left style="thin">
        <color rgb="FFBFD9C7"/>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9" fontId="8" fillId="0" borderId="0"/>
  </cellStyleXfs>
  <cellXfs count="80">
    <xf numFmtId="0" fontId="0" fillId="0" borderId="0" xfId="0"/>
    <xf numFmtId="0" fontId="3" fillId="3" borderId="1" xfId="0" applyFont="1" applyFill="1" applyBorder="1" applyAlignment="1">
      <alignment horizontal="center"/>
    </xf>
    <xf numFmtId="165" fontId="0" fillId="0" borderId="0" xfId="0" applyNumberFormat="1"/>
    <xf numFmtId="0" fontId="0" fillId="0" borderId="1" xfId="0" applyBorder="1"/>
    <xf numFmtId="0" fontId="2" fillId="2" borderId="0" xfId="0" applyFont="1" applyFill="1"/>
    <xf numFmtId="0" fontId="0" fillId="2" borderId="0" xfId="0" applyFill="1"/>
    <xf numFmtId="164" fontId="0" fillId="0" borderId="0" xfId="0" applyNumberFormat="1"/>
    <xf numFmtId="4" fontId="0" fillId="0" borderId="0" xfId="0" applyNumberFormat="1"/>
    <xf numFmtId="165" fontId="0" fillId="0" borderId="1" xfId="0" applyNumberFormat="1" applyBorder="1" applyAlignment="1">
      <alignment horizontal="center"/>
    </xf>
    <xf numFmtId="164" fontId="0" fillId="0" borderId="1" xfId="0" applyNumberFormat="1" applyBorder="1" applyAlignment="1">
      <alignment horizontal="center"/>
    </xf>
    <xf numFmtId="0" fontId="0" fillId="0" borderId="1" xfId="0" applyBorder="1" applyAlignment="1">
      <alignment horizontal="center"/>
    </xf>
    <xf numFmtId="0" fontId="3" fillId="3" borderId="0" xfId="0" applyFont="1" applyFill="1" applyAlignment="1">
      <alignment horizontal="center"/>
    </xf>
    <xf numFmtId="2" fontId="0" fillId="0" borderId="0" xfId="0" applyNumberFormat="1"/>
    <xf numFmtId="166" fontId="0" fillId="0" borderId="0" xfId="0" applyNumberFormat="1"/>
    <xf numFmtId="167" fontId="0" fillId="0" borderId="0" xfId="0" applyNumberFormat="1"/>
    <xf numFmtId="0" fontId="4" fillId="0" borderId="0" xfId="0" applyFont="1"/>
    <xf numFmtId="0" fontId="5" fillId="0" borderId="0" xfId="0" applyFont="1"/>
    <xf numFmtId="164" fontId="5" fillId="0" borderId="0" xfId="0" applyNumberFormat="1" applyFont="1"/>
    <xf numFmtId="168" fontId="0" fillId="0" borderId="0" xfId="0" applyNumberFormat="1"/>
    <xf numFmtId="0" fontId="6" fillId="2" borderId="0" xfId="0" applyFont="1" applyFill="1" applyAlignment="1">
      <alignment horizontal="center"/>
    </xf>
    <xf numFmtId="169" fontId="0" fillId="4" borderId="0" xfId="0" applyNumberFormat="1" applyFill="1" applyAlignment="1">
      <alignment horizontal="right"/>
    </xf>
    <xf numFmtId="170" fontId="0" fillId="0" borderId="0" xfId="0" applyNumberFormat="1"/>
    <xf numFmtId="0" fontId="7" fillId="0" borderId="0" xfId="0" applyFont="1"/>
    <xf numFmtId="0" fontId="9" fillId="8" borderId="0" xfId="0" applyFont="1" applyFill="1"/>
    <xf numFmtId="0" fontId="10" fillId="8" borderId="0" xfId="0" applyFont="1" applyFill="1"/>
    <xf numFmtId="0" fontId="12" fillId="0" borderId="0" xfId="0" applyFont="1"/>
    <xf numFmtId="164" fontId="12" fillId="0" borderId="0" xfId="0" applyNumberFormat="1" applyFont="1"/>
    <xf numFmtId="0" fontId="15" fillId="13" borderId="2" xfId="0" applyFont="1" applyFill="1" applyBorder="1"/>
    <xf numFmtId="0" fontId="16" fillId="0" borderId="0" xfId="0" applyFont="1"/>
    <xf numFmtId="0" fontId="17" fillId="11" borderId="9" xfId="0" applyFont="1" applyFill="1" applyBorder="1"/>
    <xf numFmtId="0" fontId="18" fillId="11" borderId="8" xfId="0" applyFont="1" applyFill="1" applyBorder="1" applyProtection="1">
      <protection locked="0"/>
    </xf>
    <xf numFmtId="0" fontId="17" fillId="9" borderId="4" xfId="0" applyFont="1" applyFill="1" applyBorder="1"/>
    <xf numFmtId="0" fontId="18" fillId="9" borderId="5" xfId="0" applyFont="1" applyFill="1" applyBorder="1" applyProtection="1">
      <protection locked="0"/>
    </xf>
    <xf numFmtId="0" fontId="18" fillId="11" borderId="4" xfId="0" applyFont="1" applyFill="1" applyBorder="1"/>
    <xf numFmtId="164" fontId="18" fillId="11" borderId="5" xfId="0" applyNumberFormat="1" applyFont="1" applyFill="1" applyBorder="1" applyAlignment="1" applyProtection="1">
      <alignment horizontal="right"/>
      <protection hidden="1"/>
    </xf>
    <xf numFmtId="0" fontId="17" fillId="11" borderId="4" xfId="0" applyFont="1" applyFill="1" applyBorder="1"/>
    <xf numFmtId="0" fontId="18" fillId="11" borderId="5" xfId="0" applyFont="1" applyFill="1" applyBorder="1" applyProtection="1">
      <protection locked="0"/>
    </xf>
    <xf numFmtId="0" fontId="18" fillId="12" borderId="4" xfId="0" applyFont="1" applyFill="1" applyBorder="1"/>
    <xf numFmtId="164" fontId="18" fillId="12" borderId="5" xfId="0" applyNumberFormat="1" applyFont="1" applyFill="1" applyBorder="1" applyAlignment="1" applyProtection="1">
      <alignment horizontal="right"/>
      <protection hidden="1"/>
    </xf>
    <xf numFmtId="0" fontId="17" fillId="9" borderId="10" xfId="0" applyFont="1" applyFill="1" applyBorder="1"/>
    <xf numFmtId="0" fontId="18" fillId="9" borderId="11" xfId="0" applyFont="1" applyFill="1" applyBorder="1" applyProtection="1">
      <protection locked="0"/>
    </xf>
    <xf numFmtId="0" fontId="15" fillId="7" borderId="2" xfId="0" applyFont="1" applyFill="1" applyBorder="1" applyAlignment="1">
      <alignment wrapText="1"/>
    </xf>
    <xf numFmtId="0" fontId="18" fillId="9" borderId="4" xfId="0" applyFont="1" applyFill="1" applyBorder="1"/>
    <xf numFmtId="164" fontId="18" fillId="9" borderId="5" xfId="0" applyNumberFormat="1" applyFont="1" applyFill="1" applyBorder="1" applyAlignment="1" applyProtection="1">
      <alignment horizontal="right"/>
      <protection hidden="1"/>
    </xf>
    <xf numFmtId="0" fontId="18" fillId="11" borderId="6" xfId="0" applyFont="1" applyFill="1" applyBorder="1"/>
    <xf numFmtId="164" fontId="18" fillId="11" borderId="7" xfId="0" applyNumberFormat="1" applyFont="1" applyFill="1" applyBorder="1" applyAlignment="1" applyProtection="1">
      <alignment horizontal="right"/>
      <protection hidden="1"/>
    </xf>
    <xf numFmtId="165" fontId="16" fillId="0" borderId="0" xfId="0" applyNumberFormat="1" applyFont="1"/>
    <xf numFmtId="0" fontId="15" fillId="7" borderId="3" xfId="0" applyFont="1" applyFill="1" applyBorder="1"/>
    <xf numFmtId="164" fontId="17" fillId="14" borderId="2" xfId="0" applyNumberFormat="1" applyFont="1" applyFill="1" applyBorder="1" applyAlignment="1" applyProtection="1">
      <alignment horizontal="right"/>
      <protection hidden="1"/>
    </xf>
    <xf numFmtId="0" fontId="15" fillId="7" borderId="2" xfId="0" applyFont="1" applyFill="1" applyBorder="1"/>
    <xf numFmtId="10" fontId="17" fillId="14" borderId="2" xfId="1" applyNumberFormat="1" applyFont="1" applyFill="1" applyBorder="1" applyAlignment="1" applyProtection="1">
      <alignment horizontal="right"/>
      <protection hidden="1"/>
    </xf>
    <xf numFmtId="0" fontId="11" fillId="0" borderId="0" xfId="0" applyFont="1"/>
    <xf numFmtId="10" fontId="16" fillId="0" borderId="0" xfId="0" applyNumberFormat="1" applyFont="1"/>
    <xf numFmtId="0" fontId="18" fillId="6" borderId="0" xfId="0" applyFont="1" applyFill="1"/>
    <xf numFmtId="0" fontId="16" fillId="6" borderId="0" xfId="0" applyFont="1" applyFill="1"/>
    <xf numFmtId="164" fontId="16" fillId="0" borderId="0" xfId="0" applyNumberFormat="1" applyFont="1"/>
    <xf numFmtId="4" fontId="16" fillId="0" borderId="0" xfId="0" applyNumberFormat="1" applyFont="1"/>
    <xf numFmtId="44" fontId="13" fillId="15" borderId="12" xfId="0" applyNumberFormat="1" applyFont="1" applyFill="1" applyBorder="1" applyAlignment="1" applyProtection="1">
      <alignment horizontal="left"/>
      <protection locked="0"/>
    </xf>
    <xf numFmtId="0" fontId="15" fillId="13" borderId="14" xfId="0" applyFont="1" applyFill="1" applyBorder="1" applyAlignment="1">
      <alignment vertical="center"/>
    </xf>
    <xf numFmtId="0" fontId="15" fillId="13" borderId="13" xfId="0" applyFont="1" applyFill="1" applyBorder="1"/>
    <xf numFmtId="0" fontId="20" fillId="8" borderId="0" xfId="0" applyFont="1" applyFill="1"/>
    <xf numFmtId="0" fontId="21" fillId="8" borderId="0" xfId="0" applyFont="1" applyFill="1" applyAlignment="1">
      <alignment vertical="center"/>
    </xf>
    <xf numFmtId="0" fontId="15" fillId="5" borderId="2" xfId="0" applyFont="1" applyFill="1" applyBorder="1"/>
    <xf numFmtId="0" fontId="15" fillId="7" borderId="2" xfId="0" applyFont="1" applyFill="1" applyBorder="1" applyAlignment="1">
      <alignment vertical="center"/>
    </xf>
    <xf numFmtId="0" fontId="18" fillId="11" borderId="9" xfId="0" applyFont="1" applyFill="1" applyBorder="1" applyProtection="1">
      <protection locked="0"/>
    </xf>
    <xf numFmtId="164" fontId="18" fillId="11" borderId="8" xfId="0" applyNumberFormat="1" applyFont="1" applyFill="1" applyBorder="1" applyAlignment="1" applyProtection="1">
      <alignment horizontal="right"/>
      <protection locked="0"/>
    </xf>
    <xf numFmtId="0" fontId="18" fillId="9" borderId="4" xfId="0" applyFont="1" applyFill="1" applyBorder="1" applyProtection="1">
      <protection locked="0"/>
    </xf>
    <xf numFmtId="164" fontId="18" fillId="9" borderId="5" xfId="0" applyNumberFormat="1" applyFont="1" applyFill="1" applyBorder="1" applyAlignment="1" applyProtection="1">
      <alignment horizontal="right"/>
      <protection locked="0"/>
    </xf>
    <xf numFmtId="0" fontId="18" fillId="11" borderId="4" xfId="0" applyFont="1" applyFill="1" applyBorder="1" applyProtection="1">
      <protection locked="0"/>
    </xf>
    <xf numFmtId="164" fontId="18" fillId="11" borderId="5" xfId="0" applyNumberFormat="1" applyFont="1" applyFill="1" applyBorder="1" applyAlignment="1" applyProtection="1">
      <alignment horizontal="right"/>
      <protection locked="0"/>
    </xf>
    <xf numFmtId="0" fontId="18" fillId="9" borderId="6" xfId="0" applyFont="1" applyFill="1" applyBorder="1" applyProtection="1">
      <protection locked="0"/>
    </xf>
    <xf numFmtId="164" fontId="18" fillId="9" borderId="7" xfId="0" applyNumberFormat="1" applyFont="1" applyFill="1" applyBorder="1" applyAlignment="1" applyProtection="1">
      <alignment horizontal="right"/>
      <protection locked="0"/>
    </xf>
    <xf numFmtId="0" fontId="19" fillId="10" borderId="8" xfId="0" applyFont="1" applyFill="1" applyBorder="1" applyAlignment="1">
      <alignment horizontal="left"/>
    </xf>
    <xf numFmtId="0" fontId="19" fillId="10" borderId="9" xfId="0" applyFont="1" applyFill="1" applyBorder="1" applyAlignment="1">
      <alignment horizontal="left"/>
    </xf>
    <xf numFmtId="0" fontId="22" fillId="8" borderId="0" xfId="0" applyFont="1" applyFill="1" applyAlignment="1">
      <alignment horizontal="right" vertical="top" wrapText="1"/>
    </xf>
    <xf numFmtId="0" fontId="13" fillId="0" borderId="0" xfId="0" applyFont="1" applyAlignment="1">
      <alignment horizontal="left" vertical="top" wrapText="1"/>
    </xf>
    <xf numFmtId="0" fontId="13" fillId="0" borderId="0" xfId="0" applyFont="1" applyAlignment="1">
      <alignment horizontal="left" vertical="top"/>
    </xf>
    <xf numFmtId="0" fontId="1" fillId="2" borderId="0" xfId="0" applyFont="1" applyFill="1" applyAlignment="1">
      <alignment vertical="center"/>
    </xf>
    <xf numFmtId="0" fontId="2" fillId="2" borderId="1" xfId="0" applyFont="1" applyFill="1" applyBorder="1"/>
    <xf numFmtId="0" fontId="2" fillId="2" borderId="0" xfId="0" applyFont="1" applyFill="1" applyAlignment="1">
      <alignment horizontal="left"/>
    </xf>
  </cellXfs>
  <cellStyles count="2">
    <cellStyle name="Navadno" xfId="0" builtinId="0"/>
    <cellStyle name="Odstotek"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B6E33"/>
      <rgbColor rgb="FF000080"/>
      <rgbColor rgb="FF808000"/>
      <rgbColor rgb="FF800080"/>
      <rgbColor rgb="FF008080"/>
      <rgbColor rgb="FFBFD9C7"/>
      <rgbColor rgb="FF808080"/>
      <rgbColor rgb="FF9999FF"/>
      <rgbColor rgb="FF993366"/>
      <rgbColor rgb="FFFFF8E1"/>
      <rgbColor rgb="FFE8F3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5FAF6"/>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52AE30"/>
      <color rgb="FF006648"/>
      <color rgb="FFBFD9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3305735</xdr:colOff>
      <xdr:row>0</xdr:row>
      <xdr:rowOff>630727</xdr:rowOff>
    </xdr:to>
    <xdr:pic>
      <xdr:nvPicPr>
        <xdr:cNvPr id="5" name="Slika 4">
          <a:extLst>
            <a:ext uri="{FF2B5EF4-FFF2-40B4-BE49-F238E27FC236}">
              <a16:creationId xmlns:a16="http://schemas.microsoft.com/office/drawing/2014/main" id="{571872D7-0BDA-3070-82C9-83046BD14F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3305735" cy="630726"/>
        </a:xfrm>
        <a:prstGeom prst="rect">
          <a:avLst/>
        </a:prstGeom>
        <a:noFill/>
        <a:ln>
          <a:noFill/>
        </a:ln>
      </xdr:spPr>
    </xdr:pic>
    <xdr:clientData/>
  </xdr:twoCellAnchor>
  <xdr:twoCellAnchor editAs="oneCell">
    <xdr:from>
      <xdr:col>0</xdr:col>
      <xdr:colOff>16009</xdr:colOff>
      <xdr:row>31</xdr:row>
      <xdr:rowOff>173959</xdr:rowOff>
    </xdr:from>
    <xdr:to>
      <xdr:col>1</xdr:col>
      <xdr:colOff>3820938</xdr:colOff>
      <xdr:row>34</xdr:row>
      <xdr:rowOff>102626</xdr:rowOff>
    </xdr:to>
    <xdr:pic>
      <xdr:nvPicPr>
        <xdr:cNvPr id="6" name="Slika 5">
          <a:extLst>
            <a:ext uri="{FF2B5EF4-FFF2-40B4-BE49-F238E27FC236}">
              <a16:creationId xmlns:a16="http://schemas.microsoft.com/office/drawing/2014/main" id="{6815E852-D318-EADC-C61D-DA2E12BAF1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09" y="12029783"/>
          <a:ext cx="8175223" cy="511373"/>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33"/>
  <sheetViews>
    <sheetView tabSelected="1" zoomScale="85" zoomScaleNormal="85" workbookViewId="0">
      <selection activeCell="B5" sqref="B5"/>
    </sheetView>
  </sheetViews>
  <sheetFormatPr defaultColWidth="8.5703125" defaultRowHeight="15" x14ac:dyDescent="0.25"/>
  <cols>
    <col min="1" max="1" width="65.5703125" customWidth="1"/>
    <col min="2" max="2" width="57.85546875" customWidth="1"/>
    <col min="3" max="3" width="8.42578125" customWidth="1"/>
    <col min="4" max="4" width="65.140625" customWidth="1"/>
    <col min="5" max="5" width="49" customWidth="1"/>
    <col min="6" max="6" width="4" customWidth="1"/>
  </cols>
  <sheetData>
    <row r="1" spans="1:5" s="23" customFormat="1" ht="65.099999999999994" customHeight="1" x14ac:dyDescent="0.3">
      <c r="E1" s="74" t="s">
        <v>127</v>
      </c>
    </row>
    <row r="2" spans="1:5" s="24" customFormat="1" ht="53.25" customHeight="1" x14ac:dyDescent="0.4">
      <c r="A2" s="61" t="s">
        <v>117</v>
      </c>
      <c r="B2" s="60"/>
    </row>
    <row r="3" spans="1:5" ht="176.25" customHeight="1" thickBot="1" x14ac:dyDescent="0.3">
      <c r="A3" s="75" t="s">
        <v>124</v>
      </c>
      <c r="B3" s="76"/>
      <c r="C3" s="76"/>
      <c r="D3" s="76"/>
      <c r="E3" s="76"/>
    </row>
    <row r="4" spans="1:5" ht="48" customHeight="1" thickBot="1" x14ac:dyDescent="0.4">
      <c r="A4" s="63" t="s">
        <v>122</v>
      </c>
      <c r="B4" s="41" t="s">
        <v>116</v>
      </c>
      <c r="C4" s="28"/>
      <c r="D4" s="58" t="s">
        <v>120</v>
      </c>
      <c r="E4" s="59"/>
    </row>
    <row r="5" spans="1:5" ht="21.95" customHeight="1" x14ac:dyDescent="0.35">
      <c r="A5" s="29" t="s">
        <v>113</v>
      </c>
      <c r="B5" s="30"/>
      <c r="C5" s="28"/>
      <c r="D5" s="73" t="s">
        <v>2</v>
      </c>
      <c r="E5" s="72" t="s">
        <v>119</v>
      </c>
    </row>
    <row r="6" spans="1:5" ht="21.95" customHeight="1" x14ac:dyDescent="0.35">
      <c r="A6" s="31" t="s">
        <v>3</v>
      </c>
      <c r="B6" s="32"/>
      <c r="C6" s="28"/>
      <c r="D6" s="33" t="s">
        <v>5</v>
      </c>
      <c r="E6" s="34" t="str">
        <f>IF(AND(B6="Spletno / mobilno",IFERROR(ISBLANK(INDEX(Provizije!$B$25:$B$49,MATCH(B8,Provizije!$A$25:$A$49,0))),FALSE())),"",IF(OR(B5="",B6="",B10="",B10&lt;=0,AND(B8="Slovenija",OR(B7="Obveznica",B7="Zakladne menice"))),"",MIN(MAX(B10*IF(B6="Spletno / mobilno",IF(B5="Paket Premium",Provizije!$C$6,IF(B5="Paket Private Banking",Provizije!$C$7,Provizije!$C$5)),IF(B5="Paket Premium",Provizije!$C$9,IF(B5="Paket Private Banking",Provizije!$C$10,Provizije!$C$8))),IF(B6="Telefonsko / poslovalnica",IF(B5="Paket Premium",Provizije!$D$9,IF(B5="Paket Private Banking",Provizije!$D$10,Provizije!$D$8)),0)),B10)))</f>
        <v/>
      </c>
    </row>
    <row r="7" spans="1:5" ht="21.95" customHeight="1" x14ac:dyDescent="0.35">
      <c r="A7" s="35" t="s">
        <v>6</v>
      </c>
      <c r="B7" s="36"/>
      <c r="C7" s="28"/>
      <c r="D7" s="37" t="s">
        <v>7</v>
      </c>
      <c r="E7" s="38" t="str">
        <f t="array" ref="E7">IF(AND(B6="Spletno / mobilno",IFERROR(ISBLANK(INDEX(Provizije!$B$25:$B$49,MATCH(B8,Provizije!$A$25:$A$49,0))),FALSE())),"",IF(OR(B7="",B8="",B10="",B10&lt;=0),"",IF(B8="Slovenija",MIN(MAX(B10*_xlfn.IFS(B7="Delnica",Provizije!$B$14,B7="Obveznica",Provizije!$B$15,B7="Zakladne menice",Provizije!$B$16,B7="ETF",Provizije!$B$17),Provizije!$C$14),Provizije!$D$14),0)))</f>
        <v/>
      </c>
    </row>
    <row r="8" spans="1:5" ht="21.95" customHeight="1" thickBot="1" x14ac:dyDescent="0.4">
      <c r="A8" s="39" t="s">
        <v>8</v>
      </c>
      <c r="B8" s="40"/>
      <c r="C8" s="28"/>
      <c r="D8" s="33" t="s">
        <v>10</v>
      </c>
      <c r="E8" s="34" t="str">
        <f>IF(AND(B6="Spletno / mobilno",IFERROR(ISBLANK(INDEX(Provizije!$B$25:$B$49,MATCH(B8,Provizije!$A$25:$A$49,0))),FALSE())),"",IF(OR(B8="",B10="",B10&lt;=0),"",IF(B8="Slovenija",MIN(MAX(B10*Provizije!$B$18,Provizije!$C$18),Provizije!$D$18),0)))</f>
        <v/>
      </c>
    </row>
    <row r="9" spans="1:5" ht="21.95" customHeight="1" thickBot="1" x14ac:dyDescent="0.4">
      <c r="A9" s="28"/>
      <c r="B9" s="28"/>
      <c r="C9" s="28"/>
      <c r="D9" s="37" t="s">
        <v>11</v>
      </c>
      <c r="E9" s="38" t="str">
        <f>IF(AND(B6="Spletno / mobilno",IFERROR(ISBLANK(INDEX(Provizije!$B$25:$B$49,MATCH(B8,Provizije!$A$25:$A$49,0))),FALSE())),"",IF(OR(B8="",B10="",B10&lt;=0),"",IF(B8="Slovenija",MIN(MAX(B10*Provizije!$B$19,Provizije!$C$19),Provizije!$D$19),0)))</f>
        <v/>
      </c>
    </row>
    <row r="10" spans="1:5" ht="21.75" thickBot="1" x14ac:dyDescent="0.4">
      <c r="A10" s="41" t="s">
        <v>126</v>
      </c>
      <c r="B10" s="57"/>
      <c r="C10" s="28"/>
      <c r="D10" s="33" t="s">
        <v>12</v>
      </c>
      <c r="E10" s="34" t="str">
        <f>IF(AND(B6="Spletno / mobilno",IFERROR(ISBLANK(INDEX(Provizije!$B$25:$B$49,MATCH(B8,Provizije!$A$25:$A$49,0))),FALSE())),"",IF(OR(B8="",B10="",B10&lt;=0),"",IF(AND(B8="Slovenija",OR(B7="Obveznica",B7="Zakladne menice")),B10*IF(B10&gt;100000,Provizije!$B$20,Provizije!$B$21),0)))</f>
        <v/>
      </c>
    </row>
    <row r="11" spans="1:5" ht="21.95" customHeight="1" x14ac:dyDescent="0.35">
      <c r="A11" s="28"/>
      <c r="B11" s="28"/>
      <c r="C11" s="28"/>
      <c r="D11" s="42" t="s">
        <v>13</v>
      </c>
      <c r="E11" s="43" t="str">
        <f>IF(AND(B6="Spletno / mobilno",IFERROR(ISBLANK(INDEX(Provizije!$B$25:$B$49,MATCH(B8,Provizije!$A$25:$A$49,0))),FALSE())),"",IF(OR(B8="",B8="Slovenija",B10="",B10&lt;=0),"",IF(B6="Spletno / mobilno",MAX(B10*VLOOKUP(B8,Provizije!$A$25:$J$49,2,FALSE()),VLOOKUP(B8,Provizije!$A$25:$J$49,3,FALSE())*IF(VLOOKUP(B8,Provizije!$A$25:$J$49,4,FALSE())="EUR",1,IFERROR(VLOOKUP(VLOOKUP(B8,Provizije!$A$25:$J$49,4,FALSE()),Tečaji!$A$5:$B$15,2,FALSE()),1))),MAX(B10*VLOOKUP(B8,Provizije!$A$25:$J$49,5,FALSE()),VLOOKUP(B8,Provizije!$A$25:$J$49,6,FALSE())*IF(VLOOKUP(B8,Provizije!$A$25:$J$49,7,FALSE())="EUR",1,IFERROR(VLOOKUP(VLOOKUP(B8,Provizije!$A$25:$J$49,7,FALSE()),Tečaji!$A$5:$B$15,2,FALSE()),1))))+B10*IF(B10/VLOOKUP("USD",Tečaji!$A$5:$B$15,2,FALSE())&lt;10,IFERROR(VLOOKUP(B8,Provizije!$A$25:$J$49,8,FALSE()),0),IFERROR(VLOOKUP(B8,Provizije!$A$25:$J$49,9,FALSE()),0))))</f>
        <v/>
      </c>
    </row>
    <row r="12" spans="1:5" ht="21.95" customHeight="1" thickBot="1" x14ac:dyDescent="0.4">
      <c r="A12" s="28"/>
      <c r="B12" s="28"/>
      <c r="C12" s="28"/>
      <c r="D12" s="44" t="s">
        <v>14</v>
      </c>
      <c r="E12" s="45" t="str">
        <f>IF(AND(B6="Spletno / mobilno",IFERROR(ISBLANK(INDEX(Provizije!$B$25:$B$49,MATCH(B8,Provizije!$A$25:$A$49,0))),FALSE())),"",IF(OR(B8="",B8="Slovenija",B10="",B10&lt;=0),"",IFERROR(VLOOKUP(B8,Provizije!$A$25:$J$49,10,FALSE()),0)))</f>
        <v/>
      </c>
    </row>
    <row r="13" spans="1:5" ht="21.95" customHeight="1" thickBot="1" x14ac:dyDescent="0.4">
      <c r="A13" s="28"/>
      <c r="B13" s="46"/>
      <c r="C13" s="28"/>
      <c r="D13" s="47" t="s">
        <v>114</v>
      </c>
      <c r="E13" s="48" t="str">
        <f>IF(AND(B6="Spletno / mobilno",IFERROR(ISBLANK(INDEX(Provizije!$B$25:$B$49,MATCH(B8,Provizije!$A$25:$A$49,0))),FALSE())),"Za ta trg nakup prek spleta ni mogoč",IF(SUM(E6:E12)=0,"",SUM(E6:E12)))</f>
        <v/>
      </c>
    </row>
    <row r="14" spans="1:5" ht="21.95" customHeight="1" thickBot="1" x14ac:dyDescent="0.4">
      <c r="A14" s="28"/>
      <c r="B14" s="28"/>
      <c r="C14" s="28"/>
      <c r="D14" s="49" t="s">
        <v>115</v>
      </c>
      <c r="E14" s="50" t="str">
        <f>IF(OR(AND(B6="Spletno / mobilno",IFERROR(ISBLANK(INDEX(Provizije!$B$25:$B$49,MATCH(B8,Provizije!$A$25:$A$49,0))),FALSE())),E13="",NOT(ISNUMBER(E13)),B10="",B10=0),"",E13/B10)</f>
        <v/>
      </c>
    </row>
    <row r="15" spans="1:5" ht="21.75" thickBot="1" x14ac:dyDescent="0.4">
      <c r="A15" s="28"/>
      <c r="B15" s="28"/>
      <c r="C15" s="28"/>
      <c r="D15" s="51"/>
      <c r="E15" s="52"/>
    </row>
    <row r="16" spans="1:5" ht="26.25" customHeight="1" thickBot="1" x14ac:dyDescent="0.4">
      <c r="A16" s="27" t="s">
        <v>121</v>
      </c>
      <c r="B16" s="53"/>
      <c r="C16" s="54"/>
      <c r="D16" s="54"/>
      <c r="E16" s="54"/>
    </row>
    <row r="17" spans="1:5" ht="48" customHeight="1" thickBot="1" x14ac:dyDescent="0.4">
      <c r="A17" s="41" t="s">
        <v>123</v>
      </c>
      <c r="B17" s="41" t="s">
        <v>118</v>
      </c>
      <c r="C17" s="28"/>
      <c r="D17" s="28"/>
      <c r="E17" s="55"/>
    </row>
    <row r="18" spans="1:5" ht="21.95" customHeight="1" x14ac:dyDescent="0.35">
      <c r="A18" s="64"/>
      <c r="B18" s="65"/>
      <c r="C18" s="55"/>
      <c r="D18" s="28"/>
      <c r="E18" s="56"/>
    </row>
    <row r="19" spans="1:5" ht="21.95" customHeight="1" x14ac:dyDescent="0.35">
      <c r="A19" s="66"/>
      <c r="B19" s="67"/>
      <c r="C19" s="55"/>
      <c r="D19" s="28"/>
      <c r="E19" s="28"/>
    </row>
    <row r="20" spans="1:5" ht="21.95" customHeight="1" x14ac:dyDescent="0.35">
      <c r="A20" s="68"/>
      <c r="B20" s="69"/>
      <c r="C20" s="55"/>
      <c r="D20" s="28"/>
      <c r="E20" s="28"/>
    </row>
    <row r="21" spans="1:5" ht="21.95" customHeight="1" x14ac:dyDescent="0.35">
      <c r="A21" s="66"/>
      <c r="B21" s="67"/>
      <c r="C21" s="55"/>
      <c r="D21" s="28"/>
      <c r="E21" s="28"/>
    </row>
    <row r="22" spans="1:5" ht="21.95" customHeight="1" x14ac:dyDescent="0.35">
      <c r="A22" s="68"/>
      <c r="B22" s="69"/>
      <c r="C22" s="55"/>
      <c r="D22" s="28"/>
      <c r="E22" s="28"/>
    </row>
    <row r="23" spans="1:5" ht="21.95" customHeight="1" x14ac:dyDescent="0.35">
      <c r="A23" s="66"/>
      <c r="B23" s="67"/>
      <c r="C23" s="55"/>
      <c r="D23" s="28"/>
      <c r="E23" s="56"/>
    </row>
    <row r="24" spans="1:5" ht="21.95" customHeight="1" x14ac:dyDescent="0.35">
      <c r="A24" s="68"/>
      <c r="B24" s="69"/>
      <c r="C24" s="55"/>
      <c r="D24" s="28"/>
      <c r="E24" s="28"/>
    </row>
    <row r="25" spans="1:5" ht="21.95" customHeight="1" x14ac:dyDescent="0.35">
      <c r="A25" s="66"/>
      <c r="B25" s="67"/>
      <c r="C25" s="55"/>
      <c r="D25" s="28"/>
      <c r="E25" s="28"/>
    </row>
    <row r="26" spans="1:5" ht="21.95" customHeight="1" x14ac:dyDescent="0.35">
      <c r="A26" s="68"/>
      <c r="B26" s="69"/>
      <c r="C26" s="55"/>
      <c r="D26" s="28"/>
      <c r="E26" s="28"/>
    </row>
    <row r="27" spans="1:5" ht="21.95" customHeight="1" thickBot="1" x14ac:dyDescent="0.4">
      <c r="A27" s="70"/>
      <c r="B27" s="71"/>
      <c r="C27" s="55"/>
      <c r="D27" s="28"/>
      <c r="E27" s="28"/>
    </row>
    <row r="28" spans="1:5" ht="21.95" customHeight="1" thickBot="1" x14ac:dyDescent="0.35">
      <c r="A28" s="62" t="s">
        <v>125</v>
      </c>
      <c r="B28" s="48" t="str" cm="1">
        <f t="array" ref="B28">IF(SUMPRODUCT((A18:A27&lt;&gt;"")*(B18:B27&gt;0))=0,"",IF(SUMIFS(B18:B27,A18:A27,"Slovenija")&gt;0,Provizije!$B$53+SUMIFS(B18:B27,A18:A27,"Slovenija")*Provizije!$B$54+_xlfn.IFS(SUMIFS(B18:B27,A18:A27,"Slovenija")&lt;=Provizije!$B$93,Provizije!$C$93,SUMIFS(B18:B27,A18:A27,"Slovenija")&lt;=Provizije!$B$94,Provizije!$C$94,SUMIFS(B18:B27,A18:A27,"Slovenija")&lt;=Provizije!$B$95,Provizije!$C$95,SUMIFS(B18:B27,A18:A27,"Slovenija")&lt;=Provizije!$B$96,Provizije!$C$96,TRUE(),Provizije!$C$97),0)+IF(SUMPRODUCT((A18:A27&lt;&gt;"")*(A18:A27&lt;&gt;"Slovenija")*(B18:B27&gt;0))&gt;0,MAX(SUMPRODUCT((A18:A27&lt;&gt;"Slovenija")*(A18:A27&lt;&gt;"")*(B18:B27&gt;0)*B18:B27*IFERROR(IF(VLOOKUP(A18:A27,Provizije!$A$65:$B$89,2,FALSE())="A",Provizije!$B$59,Provizije!$B$60),Provizije!$B$59)),Provizije!$C$59),0))</f>
        <v/>
      </c>
      <c r="C28" s="26"/>
      <c r="D28" s="25"/>
      <c r="E28" s="25"/>
    </row>
    <row r="29" spans="1:5" x14ac:dyDescent="0.25">
      <c r="D29" s="6"/>
    </row>
    <row r="30" spans="1:5" x14ac:dyDescent="0.25">
      <c r="D30" s="6"/>
    </row>
    <row r="31" spans="1:5" x14ac:dyDescent="0.25">
      <c r="D31" s="6"/>
    </row>
    <row r="32" spans="1:5" x14ac:dyDescent="0.25">
      <c r="D32" s="6"/>
    </row>
    <row r="33" ht="15.75" customHeight="1" x14ac:dyDescent="0.25"/>
  </sheetData>
  <sheetProtection algorithmName="SHA-512" hashValue="n8ko0kbY3P7E6Lzh/vNgjPJ4DMCyTq2w3cvyA8RkiPOH6cKVGpekoWQkyOd9sVGULlu6O0JGnK/cLDLKWFDkzg==" saltValue="yiaEGKr/IgH5lsWQKTkIZA==" spinCount="100000" sheet="1" objects="1" scenarios="1" selectLockedCells="1"/>
  <mergeCells count="1">
    <mergeCell ref="A3:E3"/>
  </mergeCells>
  <dataValidations count="3">
    <dataValidation type="list" allowBlank="1" showErrorMessage="1" errorTitle="Neveljaven vnos" error="Vrednost ni v dovoljenem seznamu." sqref="B5" xr:uid="{00000000-0002-0000-0000-000000000000}">
      <formula1>"Osebni Plus račun,Paket Komplet,Paket Ekstra,Paket Premium,Paket Private Banking,Brez paketa"</formula1>
    </dataValidation>
    <dataValidation type="list" allowBlank="1" showErrorMessage="1" errorTitle="Neveljaven vnos" error="Vrednost ni v dovoljenem seznamu." sqref="B6" xr:uid="{00000000-0002-0000-0000-000001000000}">
      <formula1>"Spletno / mobilno,Telefonsko / poslovalnica"</formula1>
      <formula2>0</formula2>
    </dataValidation>
    <dataValidation type="list" allowBlank="1" showErrorMessage="1" errorTitle="Neveljaven vnos" error="Vrednost ni v dovoljenem seznamu." sqref="B7" xr:uid="{00000000-0002-0000-0000-000002000000}">
      <formula1>"Delnica,Obveznica,Zakladne menice,ETF"</formula1>
      <formula2>0</formula2>
    </dataValidation>
  </dataValidations>
  <pageMargins left="0.62992125984251968" right="0" top="0.47244094488188981" bottom="0" header="0" footer="0"/>
  <pageSetup paperSize="9" scale="55" orientation="landscape" r:id="rId1"/>
  <drawing r:id="rId2"/>
  <extLst>
    <ext xmlns:x14="http://schemas.microsoft.com/office/spreadsheetml/2009/9/main" uri="{CCE6A557-97BC-4b89-ADB6-D9C93CAAB3DF}">
      <x14:dataValidations xmlns:xm="http://schemas.microsoft.com/office/excel/2006/main" count="1">
        <x14:dataValidation type="list" allowBlank="1" showErrorMessage="1" errorTitle="Neveljaven vnos" error="Vrednost ni v dovoljenem seznamu." xr:uid="{00000000-0002-0000-0000-000003000000}">
          <x14:formula1>
            <xm:f>Seznami!$A$2:$A$27</xm:f>
          </x14:formula1>
          <x14:formula2>
            <xm:f>0</xm:f>
          </x14:formula2>
          <xm:sqref>B8 A18:A27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15"/>
  <sheetViews>
    <sheetView zoomScaleNormal="100" workbookViewId="0">
      <selection activeCell="H20" sqref="H20"/>
    </sheetView>
  </sheetViews>
  <sheetFormatPr defaultColWidth="8.5703125" defaultRowHeight="15" x14ac:dyDescent="0.25"/>
  <cols>
    <col min="1" max="1" width="47" customWidth="1"/>
    <col min="2" max="2" width="20.28515625" customWidth="1"/>
  </cols>
  <sheetData>
    <row r="1" spans="1:3" ht="21" customHeight="1" x14ac:dyDescent="0.35">
      <c r="A1" s="19" t="s">
        <v>107</v>
      </c>
      <c r="B1" s="5"/>
    </row>
    <row r="3" spans="1:3" ht="17.25" customHeight="1" x14ac:dyDescent="0.3">
      <c r="A3" s="4" t="s">
        <v>108</v>
      </c>
      <c r="B3" s="5"/>
    </row>
    <row r="4" spans="1:3" x14ac:dyDescent="0.25">
      <c r="A4" s="11" t="s">
        <v>109</v>
      </c>
      <c r="B4" s="11" t="s">
        <v>110</v>
      </c>
    </row>
    <row r="5" spans="1:3" x14ac:dyDescent="0.25">
      <c r="A5" t="s">
        <v>49</v>
      </c>
      <c r="B5" s="20">
        <v>1</v>
      </c>
    </row>
    <row r="6" spans="1:3" x14ac:dyDescent="0.25">
      <c r="A6" t="s">
        <v>52</v>
      </c>
      <c r="B6" s="20">
        <v>0.1338</v>
      </c>
      <c r="C6" s="21"/>
    </row>
    <row r="7" spans="1:3" x14ac:dyDescent="0.25">
      <c r="A7" t="s">
        <v>68</v>
      </c>
      <c r="B7" s="20">
        <v>9.2799999999999994E-2</v>
      </c>
      <c r="C7" s="21"/>
    </row>
    <row r="8" spans="1:3" x14ac:dyDescent="0.25">
      <c r="A8" t="s">
        <v>73</v>
      </c>
      <c r="B8" s="20">
        <v>9.2600000000000002E-2</v>
      </c>
      <c r="C8" s="21"/>
    </row>
    <row r="9" spans="1:3" x14ac:dyDescent="0.25">
      <c r="A9" t="s">
        <v>61</v>
      </c>
      <c r="B9" s="20">
        <v>0.62150000000000005</v>
      </c>
      <c r="C9" s="21"/>
    </row>
    <row r="10" spans="1:3" x14ac:dyDescent="0.25">
      <c r="A10" t="s">
        <v>75</v>
      </c>
      <c r="B10" s="20">
        <v>1.0925</v>
      </c>
      <c r="C10" s="21"/>
    </row>
    <row r="11" spans="1:3" x14ac:dyDescent="0.25">
      <c r="A11" t="s">
        <v>77</v>
      </c>
      <c r="B11" s="20">
        <v>1.1539999999999999</v>
      </c>
      <c r="C11" s="21"/>
    </row>
    <row r="12" spans="1:3" x14ac:dyDescent="0.25">
      <c r="A12" t="s">
        <v>111</v>
      </c>
      <c r="B12" s="20">
        <v>0.86109999999999998</v>
      </c>
    </row>
    <row r="13" spans="1:3" x14ac:dyDescent="0.25">
      <c r="A13" t="s">
        <v>59</v>
      </c>
      <c r="B13" s="20">
        <v>5.3730000000000002E-3</v>
      </c>
    </row>
    <row r="14" spans="1:3" x14ac:dyDescent="0.25">
      <c r="A14" t="s">
        <v>63</v>
      </c>
      <c r="B14" s="20">
        <v>2.8149999999999998E-3</v>
      </c>
    </row>
    <row r="15" spans="1:3" x14ac:dyDescent="0.25">
      <c r="A15" t="s">
        <v>69</v>
      </c>
      <c r="B15" s="20">
        <v>0.2361</v>
      </c>
    </row>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97"/>
  <sheetViews>
    <sheetView zoomScaleNormal="100" workbookViewId="0">
      <pane ySplit="1" topLeftCell="A2" activePane="bottomLeft" state="frozen"/>
      <selection pane="bottomLeft" activeCell="B59" sqref="B59"/>
    </sheetView>
  </sheetViews>
  <sheetFormatPr defaultColWidth="8.5703125" defaultRowHeight="15" x14ac:dyDescent="0.25"/>
  <cols>
    <col min="1" max="1" width="60.28515625" customWidth="1"/>
    <col min="2" max="2" width="78.28515625" customWidth="1"/>
    <col min="3" max="3" width="23.85546875" customWidth="1"/>
    <col min="4" max="4" width="12.85546875" customWidth="1"/>
    <col min="5" max="5" width="20.28515625" customWidth="1"/>
    <col min="6" max="6" width="11" customWidth="1"/>
    <col min="7" max="7" width="13.140625" customWidth="1"/>
    <col min="8" max="9" width="26.140625" customWidth="1"/>
    <col min="10" max="10" width="51.85546875" customWidth="1"/>
  </cols>
  <sheetData>
    <row r="1" spans="1:6" ht="36" customHeight="1" x14ac:dyDescent="0.25">
      <c r="A1" s="77" t="s">
        <v>18</v>
      </c>
      <c r="B1" s="77"/>
      <c r="C1" s="77"/>
      <c r="D1" s="77"/>
    </row>
    <row r="3" spans="1:6" ht="25.5" customHeight="1" x14ac:dyDescent="0.3">
      <c r="A3" s="78" t="s">
        <v>19</v>
      </c>
      <c r="B3" s="78"/>
      <c r="C3" s="78"/>
      <c r="D3" s="78"/>
    </row>
    <row r="4" spans="1:6" x14ac:dyDescent="0.25">
      <c r="A4" s="1" t="s">
        <v>20</v>
      </c>
      <c r="B4" s="1" t="s">
        <v>0</v>
      </c>
      <c r="C4" s="1" t="s">
        <v>21</v>
      </c>
      <c r="D4" s="1" t="s">
        <v>22</v>
      </c>
    </row>
    <row r="5" spans="1:6" x14ac:dyDescent="0.25">
      <c r="A5" s="3" t="s">
        <v>23</v>
      </c>
      <c r="B5" s="3" t="s">
        <v>24</v>
      </c>
      <c r="C5" s="8">
        <v>1.5E-3</v>
      </c>
      <c r="D5" s="9">
        <v>0</v>
      </c>
    </row>
    <row r="6" spans="1:6" x14ac:dyDescent="0.25">
      <c r="A6" s="3" t="s">
        <v>23</v>
      </c>
      <c r="B6" s="3" t="s">
        <v>1</v>
      </c>
      <c r="C6" s="8">
        <v>1E-3</v>
      </c>
      <c r="D6" s="9">
        <v>0</v>
      </c>
    </row>
    <row r="7" spans="1:6" x14ac:dyDescent="0.25">
      <c r="A7" s="3" t="s">
        <v>23</v>
      </c>
      <c r="B7" s="3" t="s">
        <v>25</v>
      </c>
      <c r="C7" s="8">
        <v>1E-3</v>
      </c>
      <c r="D7" s="9">
        <v>0</v>
      </c>
    </row>
    <row r="8" spans="1:6" x14ac:dyDescent="0.25">
      <c r="A8" s="3" t="s">
        <v>4</v>
      </c>
      <c r="B8" s="3" t="s">
        <v>24</v>
      </c>
      <c r="C8" s="8">
        <v>2.5000000000000001E-3</v>
      </c>
      <c r="D8" s="9">
        <v>4</v>
      </c>
    </row>
    <row r="9" spans="1:6" x14ac:dyDescent="0.25">
      <c r="A9" s="3" t="s">
        <v>4</v>
      </c>
      <c r="B9" s="3" t="s">
        <v>1</v>
      </c>
      <c r="C9" s="8">
        <v>1.75E-3</v>
      </c>
      <c r="D9" s="9">
        <v>2.8</v>
      </c>
    </row>
    <row r="10" spans="1:6" x14ac:dyDescent="0.25">
      <c r="A10" s="3" t="s">
        <v>4</v>
      </c>
      <c r="B10" s="3" t="s">
        <v>25</v>
      </c>
      <c r="C10" s="8">
        <v>1.25E-3</v>
      </c>
      <c r="D10" s="9">
        <v>2</v>
      </c>
    </row>
    <row r="12" spans="1:6" ht="25.5" customHeight="1" x14ac:dyDescent="0.3">
      <c r="A12" s="78" t="s">
        <v>26</v>
      </c>
      <c r="B12" s="78"/>
      <c r="C12" s="78"/>
      <c r="D12" s="78"/>
    </row>
    <row r="13" spans="1:6" x14ac:dyDescent="0.25">
      <c r="A13" s="1" t="s">
        <v>27</v>
      </c>
      <c r="B13" s="1" t="s">
        <v>21</v>
      </c>
      <c r="C13" s="1" t="s">
        <v>22</v>
      </c>
      <c r="D13" s="1" t="s">
        <v>28</v>
      </c>
    </row>
    <row r="14" spans="1:6" x14ac:dyDescent="0.25">
      <c r="A14" s="3" t="s">
        <v>29</v>
      </c>
      <c r="B14" s="8">
        <v>5.9999999999999995E-4</v>
      </c>
      <c r="C14" s="9">
        <v>2</v>
      </c>
      <c r="D14" s="9">
        <v>363</v>
      </c>
    </row>
    <row r="15" spans="1:6" x14ac:dyDescent="0.25">
      <c r="A15" s="3" t="s">
        <v>30</v>
      </c>
      <c r="B15" s="8">
        <v>2.63E-4</v>
      </c>
      <c r="C15" s="9">
        <v>2</v>
      </c>
      <c r="D15" s="9">
        <v>363</v>
      </c>
      <c r="F15" s="8"/>
    </row>
    <row r="16" spans="1:6" x14ac:dyDescent="0.25">
      <c r="A16" s="3" t="s">
        <v>31</v>
      </c>
      <c r="B16" s="8">
        <v>1.0000000000000001E-5</v>
      </c>
      <c r="C16" s="9">
        <v>2</v>
      </c>
      <c r="D16" s="9">
        <v>363</v>
      </c>
    </row>
    <row r="17" spans="1:10" x14ac:dyDescent="0.25">
      <c r="A17" s="3" t="s">
        <v>32</v>
      </c>
      <c r="B17" s="8">
        <v>4.0000000000000002E-4</v>
      </c>
      <c r="C17" s="9">
        <v>2</v>
      </c>
      <c r="D17" s="9">
        <v>363</v>
      </c>
    </row>
    <row r="18" spans="1:10" x14ac:dyDescent="0.25">
      <c r="A18" s="3" t="s">
        <v>33</v>
      </c>
      <c r="B18" s="8">
        <v>3.6999999999999999E-4</v>
      </c>
      <c r="C18" s="9">
        <v>0.38</v>
      </c>
      <c r="D18" s="9">
        <v>26.11</v>
      </c>
    </row>
    <row r="19" spans="1:10" x14ac:dyDescent="0.25">
      <c r="A19" s="3" t="s">
        <v>34</v>
      </c>
      <c r="B19" s="8">
        <v>6.0000000000000002E-5</v>
      </c>
      <c r="C19" s="9">
        <v>0.2</v>
      </c>
      <c r="D19" s="9">
        <v>4.68</v>
      </c>
    </row>
    <row r="20" spans="1:10" x14ac:dyDescent="0.25">
      <c r="A20" s="3" t="s">
        <v>37</v>
      </c>
      <c r="B20" s="8">
        <v>5.0000000000000001E-4</v>
      </c>
      <c r="C20" s="10" t="s">
        <v>36</v>
      </c>
      <c r="D20" s="10" t="s">
        <v>36</v>
      </c>
    </row>
    <row r="21" spans="1:10" x14ac:dyDescent="0.25">
      <c r="A21" s="3" t="s">
        <v>35</v>
      </c>
      <c r="B21" s="8">
        <v>1E-3</v>
      </c>
      <c r="C21" s="10" t="s">
        <v>36</v>
      </c>
      <c r="D21" s="10" t="s">
        <v>36</v>
      </c>
    </row>
    <row r="23" spans="1:10" ht="17.25" customHeight="1" x14ac:dyDescent="0.3">
      <c r="A23" s="79" t="s">
        <v>38</v>
      </c>
      <c r="B23" s="79"/>
      <c r="C23" s="79"/>
      <c r="D23" s="79"/>
      <c r="E23" s="79"/>
      <c r="F23" s="79"/>
      <c r="G23" s="79"/>
      <c r="H23" s="79"/>
      <c r="I23" s="79"/>
      <c r="J23" s="79"/>
    </row>
    <row r="24" spans="1:10" x14ac:dyDescent="0.25">
      <c r="A24" s="11" t="s">
        <v>8</v>
      </c>
      <c r="B24" s="11" t="s">
        <v>39</v>
      </c>
      <c r="C24" s="11" t="s">
        <v>40</v>
      </c>
      <c r="D24" s="11" t="s">
        <v>41</v>
      </c>
      <c r="E24" s="11" t="s">
        <v>42</v>
      </c>
      <c r="F24" s="11" t="s">
        <v>43</v>
      </c>
      <c r="G24" s="11" t="s">
        <v>44</v>
      </c>
      <c r="H24" s="11" t="s">
        <v>45</v>
      </c>
      <c r="I24" s="11" t="s">
        <v>46</v>
      </c>
      <c r="J24" s="11" t="s">
        <v>47</v>
      </c>
    </row>
    <row r="25" spans="1:10" x14ac:dyDescent="0.25">
      <c r="A25" t="s">
        <v>48</v>
      </c>
      <c r="B25" s="2">
        <v>8.0000000000000004E-4</v>
      </c>
      <c r="C25" s="7">
        <v>15</v>
      </c>
      <c r="D25" t="s">
        <v>49</v>
      </c>
      <c r="E25" s="2">
        <v>1E-3</v>
      </c>
      <c r="F25" s="7">
        <v>30</v>
      </c>
      <c r="G25" t="s">
        <v>49</v>
      </c>
      <c r="H25" s="2"/>
      <c r="I25" s="2"/>
      <c r="J25" s="12"/>
    </row>
    <row r="26" spans="1:10" x14ac:dyDescent="0.25">
      <c r="A26" t="s">
        <v>50</v>
      </c>
      <c r="B26" s="2">
        <v>2.0000000000000001E-4</v>
      </c>
      <c r="C26" s="7">
        <v>15</v>
      </c>
      <c r="D26" t="s">
        <v>49</v>
      </c>
      <c r="E26" s="2">
        <v>5.0000000000000001E-4</v>
      </c>
      <c r="F26" s="7">
        <v>30</v>
      </c>
      <c r="G26" t="s">
        <v>49</v>
      </c>
      <c r="H26" s="2"/>
      <c r="I26" s="2"/>
      <c r="J26" s="12"/>
    </row>
    <row r="27" spans="1:10" x14ac:dyDescent="0.25">
      <c r="A27" t="s">
        <v>51</v>
      </c>
      <c r="B27" s="2">
        <v>2.9999999999999997E-4</v>
      </c>
      <c r="C27" s="7">
        <v>250</v>
      </c>
      <c r="D27" t="s">
        <v>52</v>
      </c>
      <c r="E27" s="2">
        <v>5.0000000000000001E-4</v>
      </c>
      <c r="F27" s="7">
        <v>400</v>
      </c>
      <c r="G27" t="s">
        <v>52</v>
      </c>
      <c r="H27" s="2"/>
      <c r="I27" s="2"/>
      <c r="J27" s="12"/>
    </row>
    <row r="28" spans="1:10" x14ac:dyDescent="0.25">
      <c r="A28" t="s">
        <v>53</v>
      </c>
      <c r="B28" s="2">
        <v>5.9999999999999995E-4</v>
      </c>
      <c r="C28" s="7">
        <v>25</v>
      </c>
      <c r="D28" t="s">
        <v>49</v>
      </c>
      <c r="E28" s="2">
        <v>5.0000000000000001E-4</v>
      </c>
      <c r="F28" s="7">
        <v>40</v>
      </c>
      <c r="G28" t="s">
        <v>49</v>
      </c>
      <c r="H28" s="2"/>
      <c r="I28" s="2"/>
      <c r="J28" s="12"/>
    </row>
    <row r="29" spans="1:10" x14ac:dyDescent="0.25">
      <c r="A29" t="s">
        <v>54</v>
      </c>
      <c r="B29" s="2">
        <v>2.0000000000000001E-4</v>
      </c>
      <c r="C29" s="7">
        <v>15</v>
      </c>
      <c r="D29" t="s">
        <v>49</v>
      </c>
      <c r="E29" s="2">
        <v>5.0000000000000001E-4</v>
      </c>
      <c r="F29" s="7">
        <v>30</v>
      </c>
      <c r="G29" t="s">
        <v>49</v>
      </c>
      <c r="H29" s="2"/>
      <c r="I29" s="2"/>
      <c r="J29" s="12"/>
    </row>
    <row r="30" spans="1:10" x14ac:dyDescent="0.25">
      <c r="A30" t="s">
        <v>16</v>
      </c>
      <c r="B30" s="2"/>
      <c r="C30" s="7"/>
      <c r="E30" s="2">
        <v>1.5E-3</v>
      </c>
      <c r="F30" s="7">
        <v>10</v>
      </c>
      <c r="G30" t="s">
        <v>49</v>
      </c>
      <c r="H30" s="2"/>
      <c r="I30" s="2"/>
      <c r="J30" s="12">
        <v>23</v>
      </c>
    </row>
    <row r="31" spans="1:10" x14ac:dyDescent="0.25">
      <c r="A31" t="s">
        <v>55</v>
      </c>
      <c r="B31" s="2"/>
      <c r="C31" s="7"/>
      <c r="E31" s="2">
        <v>2.5000000000000001E-3</v>
      </c>
      <c r="F31" s="7"/>
      <c r="H31" s="2"/>
      <c r="I31" s="2"/>
      <c r="J31" s="12">
        <v>5</v>
      </c>
    </row>
    <row r="32" spans="1:10" x14ac:dyDescent="0.25">
      <c r="A32" t="s">
        <v>56</v>
      </c>
      <c r="B32" s="2">
        <v>0</v>
      </c>
      <c r="C32" s="7">
        <v>0</v>
      </c>
      <c r="D32" t="s">
        <v>49</v>
      </c>
      <c r="E32" s="2">
        <v>5.0000000000000001E-4</v>
      </c>
      <c r="F32" s="7">
        <v>30</v>
      </c>
      <c r="G32" t="s">
        <v>49</v>
      </c>
      <c r="H32" s="2"/>
      <c r="I32" s="2"/>
      <c r="J32" s="12"/>
    </row>
    <row r="33" spans="1:10" x14ac:dyDescent="0.25">
      <c r="A33" t="s">
        <v>57</v>
      </c>
      <c r="B33" s="2">
        <v>2.0000000000000001E-4</v>
      </c>
      <c r="C33" s="7">
        <v>15</v>
      </c>
      <c r="D33" t="s">
        <v>49</v>
      </c>
      <c r="E33" s="2">
        <v>5.0000000000000001E-4</v>
      </c>
      <c r="F33" s="7">
        <v>30</v>
      </c>
      <c r="G33" t="s">
        <v>49</v>
      </c>
      <c r="H33" s="2"/>
      <c r="I33" s="2"/>
      <c r="J33" s="12"/>
    </row>
    <row r="34" spans="1:10" x14ac:dyDescent="0.25">
      <c r="A34" t="s">
        <v>58</v>
      </c>
      <c r="B34" s="2"/>
      <c r="C34" s="7"/>
      <c r="E34" s="2">
        <v>1E-3</v>
      </c>
      <c r="F34" s="7">
        <v>3500</v>
      </c>
      <c r="G34" t="s">
        <v>59</v>
      </c>
      <c r="H34" s="2"/>
      <c r="I34" s="2"/>
      <c r="J34" s="12">
        <v>30</v>
      </c>
    </row>
    <row r="35" spans="1:10" x14ac:dyDescent="0.25">
      <c r="A35" t="s">
        <v>60</v>
      </c>
      <c r="B35" s="2">
        <v>2.0000000000000001E-4</v>
      </c>
      <c r="C35" s="7">
        <v>30</v>
      </c>
      <c r="D35" t="s">
        <v>61</v>
      </c>
      <c r="E35" s="2">
        <v>5.0000000000000001E-4</v>
      </c>
      <c r="F35" s="7">
        <v>50</v>
      </c>
      <c r="G35" t="s">
        <v>61</v>
      </c>
      <c r="H35" s="2"/>
      <c r="I35" s="2"/>
      <c r="J35" s="12"/>
    </row>
    <row r="36" spans="1:10" x14ac:dyDescent="0.25">
      <c r="A36" t="s">
        <v>62</v>
      </c>
      <c r="B36" s="2"/>
      <c r="C36" s="7"/>
      <c r="E36" s="2">
        <v>1.1999999999999999E-3</v>
      </c>
      <c r="F36" s="7">
        <v>8000</v>
      </c>
      <c r="G36" t="s">
        <v>63</v>
      </c>
      <c r="H36" s="2"/>
      <c r="I36" s="2"/>
      <c r="J36" s="12">
        <v>30</v>
      </c>
    </row>
    <row r="37" spans="1:10" x14ac:dyDescent="0.25">
      <c r="A37" t="s">
        <v>15</v>
      </c>
      <c r="B37" s="2">
        <v>2.0000000000000001E-4</v>
      </c>
      <c r="C37" s="7">
        <v>10</v>
      </c>
      <c r="D37" t="s">
        <v>49</v>
      </c>
      <c r="E37" s="2">
        <v>5.0000000000000001E-4</v>
      </c>
      <c r="F37" s="7">
        <v>30</v>
      </c>
      <c r="G37" t="s">
        <v>49</v>
      </c>
      <c r="H37" s="2"/>
      <c r="I37" s="2"/>
      <c r="J37" s="12"/>
    </row>
    <row r="38" spans="1:10" x14ac:dyDescent="0.25">
      <c r="A38" t="s">
        <v>64</v>
      </c>
      <c r="B38" s="2">
        <v>0</v>
      </c>
      <c r="C38" s="7">
        <v>3</v>
      </c>
      <c r="D38" t="s">
        <v>49</v>
      </c>
      <c r="E38" s="2">
        <v>5.0000000000000001E-4</v>
      </c>
      <c r="F38" s="7">
        <v>30</v>
      </c>
      <c r="G38" t="s">
        <v>49</v>
      </c>
      <c r="H38" s="2"/>
      <c r="I38" s="2"/>
      <c r="J38" s="12"/>
    </row>
    <row r="39" spans="1:10" x14ac:dyDescent="0.25">
      <c r="A39" t="s">
        <v>65</v>
      </c>
      <c r="B39" s="2">
        <v>1.1999999999999999E-3</v>
      </c>
      <c r="C39" s="7">
        <v>10</v>
      </c>
      <c r="D39" t="s">
        <v>49</v>
      </c>
      <c r="E39" s="2">
        <v>1.5E-3</v>
      </c>
      <c r="F39" s="7">
        <v>10</v>
      </c>
      <c r="G39" t="s">
        <v>49</v>
      </c>
      <c r="H39" s="2"/>
      <c r="I39" s="2"/>
      <c r="J39" s="12"/>
    </row>
    <row r="40" spans="1:10" x14ac:dyDescent="0.25">
      <c r="A40" t="s">
        <v>66</v>
      </c>
      <c r="B40" s="2">
        <v>2.0000000000000001E-4</v>
      </c>
      <c r="C40" s="7">
        <v>15</v>
      </c>
      <c r="D40" t="s">
        <v>49</v>
      </c>
      <c r="E40" s="2">
        <v>5.0000000000000001E-4</v>
      </c>
      <c r="F40" s="7">
        <v>30</v>
      </c>
      <c r="G40" t="s">
        <v>49</v>
      </c>
      <c r="H40" s="2"/>
      <c r="I40" s="2"/>
      <c r="J40" s="12"/>
    </row>
    <row r="41" spans="1:10" x14ac:dyDescent="0.25">
      <c r="A41" t="s">
        <v>67</v>
      </c>
      <c r="B41" s="2">
        <v>2.9999999999999997E-4</v>
      </c>
      <c r="C41" s="7">
        <v>300</v>
      </c>
      <c r="D41" t="s">
        <v>68</v>
      </c>
      <c r="E41" s="2">
        <v>5.0000000000000001E-4</v>
      </c>
      <c r="F41" s="7">
        <v>400</v>
      </c>
      <c r="G41" t="s">
        <v>68</v>
      </c>
      <c r="H41" s="2"/>
      <c r="I41" s="2"/>
      <c r="J41" s="12"/>
    </row>
    <row r="42" spans="1:10" x14ac:dyDescent="0.25">
      <c r="A42" t="s">
        <v>9</v>
      </c>
      <c r="B42" s="2"/>
      <c r="C42" s="7"/>
      <c r="E42" s="2">
        <v>1.5E-3</v>
      </c>
      <c r="F42" s="7">
        <v>42</v>
      </c>
      <c r="G42" t="s">
        <v>69</v>
      </c>
      <c r="H42" s="2"/>
      <c r="I42" s="2"/>
      <c r="J42" s="12">
        <v>32</v>
      </c>
    </row>
    <row r="43" spans="1:10" x14ac:dyDescent="0.25">
      <c r="A43" t="s">
        <v>70</v>
      </c>
      <c r="B43" s="2">
        <v>2.9999999999999997E-4</v>
      </c>
      <c r="C43" s="7">
        <v>15</v>
      </c>
      <c r="D43" t="s">
        <v>49</v>
      </c>
      <c r="E43" s="2">
        <v>5.0000000000000001E-4</v>
      </c>
      <c r="F43" s="7">
        <v>30</v>
      </c>
      <c r="G43" t="s">
        <v>49</v>
      </c>
      <c r="H43" s="2"/>
      <c r="I43" s="2"/>
      <c r="J43" s="12"/>
    </row>
    <row r="44" spans="1:10" x14ac:dyDescent="0.25">
      <c r="A44" t="s">
        <v>71</v>
      </c>
      <c r="B44" s="2">
        <v>0</v>
      </c>
      <c r="C44" s="7">
        <v>0</v>
      </c>
      <c r="D44" t="s">
        <v>49</v>
      </c>
      <c r="E44" s="2">
        <v>5.0000000000000001E-4</v>
      </c>
      <c r="F44" s="7">
        <v>30</v>
      </c>
      <c r="G44" t="s">
        <v>49</v>
      </c>
      <c r="H44" s="2"/>
      <c r="I44" s="2"/>
      <c r="J44" s="12"/>
    </row>
    <row r="45" spans="1:10" x14ac:dyDescent="0.25">
      <c r="A45" t="s">
        <v>72</v>
      </c>
      <c r="B45" s="2">
        <v>2.9999999999999997E-4</v>
      </c>
      <c r="C45" s="7">
        <v>250</v>
      </c>
      <c r="D45" t="s">
        <v>73</v>
      </c>
      <c r="E45" s="2">
        <v>5.0000000000000001E-4</v>
      </c>
      <c r="F45" s="7">
        <v>400</v>
      </c>
      <c r="G45" t="s">
        <v>73</v>
      </c>
      <c r="H45" s="2"/>
      <c r="I45" s="2"/>
      <c r="J45" s="12"/>
    </row>
    <row r="46" spans="1:10" x14ac:dyDescent="0.25">
      <c r="A46" t="s">
        <v>74</v>
      </c>
      <c r="B46" s="2">
        <v>2.9999999999999997E-4</v>
      </c>
      <c r="C46" s="7">
        <v>15</v>
      </c>
      <c r="D46" t="s">
        <v>75</v>
      </c>
      <c r="E46" s="2">
        <v>5.0000000000000001E-4</v>
      </c>
      <c r="F46" s="7">
        <v>30</v>
      </c>
      <c r="G46" t="s">
        <v>75</v>
      </c>
      <c r="H46" s="2"/>
      <c r="I46" s="2"/>
      <c r="J46" s="12"/>
    </row>
    <row r="47" spans="1:10" x14ac:dyDescent="0.25">
      <c r="A47" t="s">
        <v>76</v>
      </c>
      <c r="B47" s="2">
        <v>2.9999999999999997E-4</v>
      </c>
      <c r="C47" s="7">
        <v>15</v>
      </c>
      <c r="D47" t="s">
        <v>77</v>
      </c>
      <c r="E47" s="2">
        <v>5.0000000000000001E-4</v>
      </c>
      <c r="F47" s="7">
        <v>30</v>
      </c>
      <c r="G47" t="s">
        <v>77</v>
      </c>
      <c r="H47" s="2"/>
      <c r="I47" s="2"/>
      <c r="J47" s="12"/>
    </row>
    <row r="48" spans="1:10" x14ac:dyDescent="0.25">
      <c r="A48" t="s">
        <v>78</v>
      </c>
      <c r="B48" s="2">
        <v>2.9999999999999997E-4</v>
      </c>
      <c r="C48" s="7"/>
      <c r="D48" t="s">
        <v>49</v>
      </c>
      <c r="E48" s="2">
        <v>2.9999999999999997E-4</v>
      </c>
      <c r="F48" s="7"/>
      <c r="G48" t="s">
        <v>49</v>
      </c>
      <c r="H48" s="13">
        <v>2.9999999999999997E-4</v>
      </c>
      <c r="I48" s="13">
        <v>2.7800000000000001E-5</v>
      </c>
      <c r="J48" s="12">
        <v>11</v>
      </c>
    </row>
    <row r="49" spans="1:10" x14ac:dyDescent="0.25">
      <c r="A49" t="s">
        <v>79</v>
      </c>
      <c r="B49" s="2">
        <v>2.9999999999999997E-4</v>
      </c>
      <c r="C49" s="7"/>
      <c r="D49" t="s">
        <v>49</v>
      </c>
      <c r="E49" s="2">
        <v>2.9999999999999997E-4</v>
      </c>
      <c r="F49" s="7"/>
      <c r="G49" t="s">
        <v>49</v>
      </c>
      <c r="H49" s="2">
        <v>2.9999999999999997E-4</v>
      </c>
      <c r="I49" s="13">
        <v>2.7800000000000001E-5</v>
      </c>
      <c r="J49" s="12">
        <v>4</v>
      </c>
    </row>
    <row r="51" spans="1:10" ht="17.25" customHeight="1" x14ac:dyDescent="0.3">
      <c r="A51" s="4" t="s">
        <v>80</v>
      </c>
      <c r="B51" s="5"/>
      <c r="C51" s="5"/>
    </row>
    <row r="52" spans="1:10" x14ac:dyDescent="0.25">
      <c r="A52" s="11" t="s">
        <v>2</v>
      </c>
      <c r="B52" s="11" t="s">
        <v>81</v>
      </c>
      <c r="C52" s="11" t="s">
        <v>82</v>
      </c>
    </row>
    <row r="53" spans="1:10" x14ac:dyDescent="0.25">
      <c r="A53" t="s">
        <v>83</v>
      </c>
      <c r="B53" s="6">
        <v>12</v>
      </c>
      <c r="C53" t="s">
        <v>84</v>
      </c>
    </row>
    <row r="54" spans="1:10" x14ac:dyDescent="0.25">
      <c r="A54" t="s">
        <v>85</v>
      </c>
      <c r="B54" s="14">
        <v>2.7599999999999999E-4</v>
      </c>
      <c r="C54" t="s">
        <v>86</v>
      </c>
    </row>
    <row r="55" spans="1:10" x14ac:dyDescent="0.25">
      <c r="A55" s="15"/>
      <c r="B55" s="15"/>
    </row>
    <row r="57" spans="1:10" ht="17.25" customHeight="1" x14ac:dyDescent="0.3">
      <c r="A57" s="4" t="s">
        <v>87</v>
      </c>
      <c r="B57" s="5"/>
      <c r="C57" s="5"/>
    </row>
    <row r="58" spans="1:10" x14ac:dyDescent="0.25">
      <c r="A58" s="11" t="s">
        <v>88</v>
      </c>
      <c r="B58" s="11" t="s">
        <v>89</v>
      </c>
      <c r="C58" s="11" t="s">
        <v>90</v>
      </c>
    </row>
    <row r="59" spans="1:10" x14ac:dyDescent="0.25">
      <c r="A59" t="s">
        <v>91</v>
      </c>
      <c r="B59" s="14">
        <v>9.9599999999999992E-4</v>
      </c>
      <c r="C59" s="6">
        <v>6</v>
      </c>
    </row>
    <row r="60" spans="1:10" x14ac:dyDescent="0.25">
      <c r="A60" t="s">
        <v>92</v>
      </c>
      <c r="B60" s="14">
        <v>3.0000000000000001E-3</v>
      </c>
      <c r="C60" s="6">
        <v>6</v>
      </c>
    </row>
    <row r="61" spans="1:10" x14ac:dyDescent="0.25">
      <c r="A61" s="16" t="s">
        <v>93</v>
      </c>
      <c r="B61" s="17">
        <v>6</v>
      </c>
      <c r="C61" s="16" t="s">
        <v>84</v>
      </c>
    </row>
    <row r="63" spans="1:10" ht="17.25" customHeight="1" x14ac:dyDescent="0.3">
      <c r="A63" s="4" t="s">
        <v>94</v>
      </c>
      <c r="B63" s="5"/>
    </row>
    <row r="64" spans="1:10" x14ac:dyDescent="0.25">
      <c r="A64" s="11" t="s">
        <v>8</v>
      </c>
      <c r="B64" s="11" t="s">
        <v>95</v>
      </c>
    </row>
    <row r="65" spans="1:2" x14ac:dyDescent="0.25">
      <c r="A65" t="s">
        <v>48</v>
      </c>
      <c r="B65" t="s">
        <v>96</v>
      </c>
    </row>
    <row r="66" spans="1:2" x14ac:dyDescent="0.25">
      <c r="A66" t="s">
        <v>50</v>
      </c>
      <c r="B66" t="s">
        <v>96</v>
      </c>
    </row>
    <row r="67" spans="1:2" x14ac:dyDescent="0.25">
      <c r="A67" t="s">
        <v>51</v>
      </c>
      <c r="B67" t="s">
        <v>96</v>
      </c>
    </row>
    <row r="68" spans="1:2" x14ac:dyDescent="0.25">
      <c r="A68" t="s">
        <v>53</v>
      </c>
      <c r="B68" t="s">
        <v>96</v>
      </c>
    </row>
    <row r="69" spans="1:2" x14ac:dyDescent="0.25">
      <c r="A69" t="s">
        <v>54</v>
      </c>
      <c r="B69" t="s">
        <v>96</v>
      </c>
    </row>
    <row r="70" spans="1:2" x14ac:dyDescent="0.25">
      <c r="A70" t="s">
        <v>16</v>
      </c>
      <c r="B70" t="s">
        <v>96</v>
      </c>
    </row>
    <row r="71" spans="1:2" x14ac:dyDescent="0.25">
      <c r="A71" t="s">
        <v>55</v>
      </c>
      <c r="B71" t="s">
        <v>97</v>
      </c>
    </row>
    <row r="72" spans="1:2" x14ac:dyDescent="0.25">
      <c r="A72" t="s">
        <v>56</v>
      </c>
      <c r="B72" t="s">
        <v>96</v>
      </c>
    </row>
    <row r="73" spans="1:2" x14ac:dyDescent="0.25">
      <c r="A73" t="s">
        <v>57</v>
      </c>
      <c r="B73" t="s">
        <v>96</v>
      </c>
    </row>
    <row r="74" spans="1:2" x14ac:dyDescent="0.25">
      <c r="A74" t="s">
        <v>58</v>
      </c>
      <c r="B74" t="s">
        <v>96</v>
      </c>
    </row>
    <row r="75" spans="1:2" x14ac:dyDescent="0.25">
      <c r="A75" t="s">
        <v>60</v>
      </c>
      <c r="B75" t="s">
        <v>96</v>
      </c>
    </row>
    <row r="76" spans="1:2" x14ac:dyDescent="0.25">
      <c r="A76" t="s">
        <v>62</v>
      </c>
      <c r="B76" t="s">
        <v>97</v>
      </c>
    </row>
    <row r="77" spans="1:2" x14ac:dyDescent="0.25">
      <c r="A77" t="s">
        <v>15</v>
      </c>
      <c r="B77" t="s">
        <v>96</v>
      </c>
    </row>
    <row r="78" spans="1:2" x14ac:dyDescent="0.25">
      <c r="A78" t="s">
        <v>66</v>
      </c>
      <c r="B78" t="s">
        <v>96</v>
      </c>
    </row>
    <row r="79" spans="1:2" x14ac:dyDescent="0.25">
      <c r="A79" t="s">
        <v>67</v>
      </c>
      <c r="B79" t="s">
        <v>96</v>
      </c>
    </row>
    <row r="80" spans="1:2" x14ac:dyDescent="0.25">
      <c r="A80" t="s">
        <v>9</v>
      </c>
      <c r="B80" t="s">
        <v>97</v>
      </c>
    </row>
    <row r="81" spans="1:3" x14ac:dyDescent="0.25">
      <c r="A81" t="s">
        <v>70</v>
      </c>
      <c r="B81" t="s">
        <v>96</v>
      </c>
    </row>
    <row r="82" spans="1:3" x14ac:dyDescent="0.25">
      <c r="A82" t="s">
        <v>71</v>
      </c>
      <c r="B82" t="s">
        <v>96</v>
      </c>
    </row>
    <row r="83" spans="1:3" x14ac:dyDescent="0.25">
      <c r="A83" t="s">
        <v>72</v>
      </c>
      <c r="B83" t="s">
        <v>96</v>
      </c>
    </row>
    <row r="84" spans="1:3" x14ac:dyDescent="0.25">
      <c r="A84" t="s">
        <v>74</v>
      </c>
      <c r="B84" t="s">
        <v>96</v>
      </c>
    </row>
    <row r="85" spans="1:3" x14ac:dyDescent="0.25">
      <c r="A85" t="s">
        <v>76</v>
      </c>
      <c r="B85" t="s">
        <v>96</v>
      </c>
    </row>
    <row r="86" spans="1:3" x14ac:dyDescent="0.25">
      <c r="A86" t="s">
        <v>78</v>
      </c>
      <c r="B86" t="s">
        <v>96</v>
      </c>
    </row>
    <row r="87" spans="1:3" x14ac:dyDescent="0.25">
      <c r="A87" t="s">
        <v>79</v>
      </c>
      <c r="B87" t="s">
        <v>96</v>
      </c>
    </row>
    <row r="88" spans="1:3" x14ac:dyDescent="0.25">
      <c r="A88" t="s">
        <v>64</v>
      </c>
      <c r="B88" t="s">
        <v>96</v>
      </c>
    </row>
    <row r="89" spans="1:3" x14ac:dyDescent="0.25">
      <c r="A89" t="s">
        <v>65</v>
      </c>
      <c r="B89" t="s">
        <v>96</v>
      </c>
    </row>
    <row r="91" spans="1:3" ht="17.25" customHeight="1" x14ac:dyDescent="0.3">
      <c r="A91" s="4" t="s">
        <v>98</v>
      </c>
      <c r="B91" s="5"/>
      <c r="C91" s="5"/>
    </row>
    <row r="92" spans="1:3" x14ac:dyDescent="0.25">
      <c r="A92" s="11" t="s">
        <v>99</v>
      </c>
      <c r="B92" s="11" t="s">
        <v>100</v>
      </c>
      <c r="C92" s="11" t="s">
        <v>101</v>
      </c>
    </row>
    <row r="93" spans="1:3" x14ac:dyDescent="0.25">
      <c r="A93" t="s">
        <v>102</v>
      </c>
      <c r="B93" s="18">
        <v>10000</v>
      </c>
      <c r="C93" s="6">
        <v>2.1</v>
      </c>
    </row>
    <row r="94" spans="1:3" x14ac:dyDescent="0.25">
      <c r="A94" t="s">
        <v>103</v>
      </c>
      <c r="B94" s="18">
        <v>100000</v>
      </c>
      <c r="C94" s="6">
        <v>4.1159999999999997</v>
      </c>
    </row>
    <row r="95" spans="1:3" x14ac:dyDescent="0.25">
      <c r="A95" t="s">
        <v>104</v>
      </c>
      <c r="B95" s="18">
        <v>500000</v>
      </c>
      <c r="C95" s="6">
        <v>9.5760000000000005</v>
      </c>
    </row>
    <row r="96" spans="1:3" x14ac:dyDescent="0.25">
      <c r="A96" t="s">
        <v>105</v>
      </c>
      <c r="B96" s="18">
        <v>1000000</v>
      </c>
      <c r="C96" s="6">
        <v>16.968</v>
      </c>
    </row>
    <row r="97" spans="1:3" x14ac:dyDescent="0.25">
      <c r="A97" t="s">
        <v>106</v>
      </c>
      <c r="B97" s="18">
        <v>999999999</v>
      </c>
      <c r="C97" s="6">
        <v>33.936</v>
      </c>
    </row>
  </sheetData>
  <mergeCells count="4">
    <mergeCell ref="A1:D1"/>
    <mergeCell ref="A3:D3"/>
    <mergeCell ref="A12:D12"/>
    <mergeCell ref="A23:J2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27"/>
  <sheetViews>
    <sheetView zoomScaleNormal="100" workbookViewId="0"/>
  </sheetViews>
  <sheetFormatPr defaultColWidth="8.5703125" defaultRowHeight="15" x14ac:dyDescent="0.25"/>
  <cols>
    <col min="1" max="1" width="60" customWidth="1"/>
  </cols>
  <sheetData>
    <row r="1" spans="1:1" x14ac:dyDescent="0.25">
      <c r="A1" s="22" t="s">
        <v>112</v>
      </c>
    </row>
    <row r="2" spans="1:1" x14ac:dyDescent="0.25">
      <c r="A2" t="s">
        <v>17</v>
      </c>
    </row>
    <row r="3" spans="1:1" x14ac:dyDescent="0.25">
      <c r="A3" t="s">
        <v>48</v>
      </c>
    </row>
    <row r="4" spans="1:1" x14ac:dyDescent="0.25">
      <c r="A4" t="s">
        <v>50</v>
      </c>
    </row>
    <row r="5" spans="1:1" x14ac:dyDescent="0.25">
      <c r="A5" t="s">
        <v>51</v>
      </c>
    </row>
    <row r="6" spans="1:1" x14ac:dyDescent="0.25">
      <c r="A6" t="s">
        <v>53</v>
      </c>
    </row>
    <row r="7" spans="1:1" x14ac:dyDescent="0.25">
      <c r="A7" t="s">
        <v>54</v>
      </c>
    </row>
    <row r="8" spans="1:1" x14ac:dyDescent="0.25">
      <c r="A8" t="s">
        <v>16</v>
      </c>
    </row>
    <row r="9" spans="1:1" x14ac:dyDescent="0.25">
      <c r="A9" t="s">
        <v>55</v>
      </c>
    </row>
    <row r="10" spans="1:1" x14ac:dyDescent="0.25">
      <c r="A10" t="s">
        <v>56</v>
      </c>
    </row>
    <row r="11" spans="1:1" x14ac:dyDescent="0.25">
      <c r="A11" t="s">
        <v>57</v>
      </c>
    </row>
    <row r="12" spans="1:1" x14ac:dyDescent="0.25">
      <c r="A12" t="s">
        <v>58</v>
      </c>
    </row>
    <row r="13" spans="1:1" x14ac:dyDescent="0.25">
      <c r="A13" t="s">
        <v>60</v>
      </c>
    </row>
    <row r="14" spans="1:1" x14ac:dyDescent="0.25">
      <c r="A14" t="s">
        <v>62</v>
      </c>
    </row>
    <row r="15" spans="1:1" x14ac:dyDescent="0.25">
      <c r="A15" t="s">
        <v>15</v>
      </c>
    </row>
    <row r="16" spans="1:1" x14ac:dyDescent="0.25">
      <c r="A16" t="s">
        <v>64</v>
      </c>
    </row>
    <row r="17" spans="1:1" x14ac:dyDescent="0.25">
      <c r="A17" t="s">
        <v>65</v>
      </c>
    </row>
    <row r="18" spans="1:1" x14ac:dyDescent="0.25">
      <c r="A18" t="s">
        <v>66</v>
      </c>
    </row>
    <row r="19" spans="1:1" x14ac:dyDescent="0.25">
      <c r="A19" t="s">
        <v>67</v>
      </c>
    </row>
    <row r="20" spans="1:1" x14ac:dyDescent="0.25">
      <c r="A20" t="s">
        <v>9</v>
      </c>
    </row>
    <row r="21" spans="1:1" x14ac:dyDescent="0.25">
      <c r="A21" t="s">
        <v>70</v>
      </c>
    </row>
    <row r="22" spans="1:1" x14ac:dyDescent="0.25">
      <c r="A22" t="s">
        <v>71</v>
      </c>
    </row>
    <row r="23" spans="1:1" x14ac:dyDescent="0.25">
      <c r="A23" t="s">
        <v>72</v>
      </c>
    </row>
    <row r="24" spans="1:1" x14ac:dyDescent="0.25">
      <c r="A24" t="s">
        <v>74</v>
      </c>
    </row>
    <row r="25" spans="1:1" x14ac:dyDescent="0.25">
      <c r="A25" t="s">
        <v>76</v>
      </c>
    </row>
    <row r="26" spans="1:1" x14ac:dyDescent="0.25">
      <c r="A26" t="s">
        <v>78</v>
      </c>
    </row>
    <row r="27" spans="1:1" x14ac:dyDescent="0.25">
      <c r="A27" t="s">
        <v>79</v>
      </c>
    </row>
  </sheetData>
  <pageMargins left="0.75" right="0.75" top="1" bottom="1" header="0.511811023622047" footer="0.511811023622047"/>
  <pageSetup paperSize="9" orientation="portrait" horizontalDpi="300" verticalDpi="300"/>
</worksheet>
</file>

<file path=docMetadata/LabelInfo.xml><?xml version="1.0" encoding="utf-8"?>
<clbl:labelList xmlns:clbl="http://schemas.microsoft.com/office/2020/mipLabelMetadata">
  <clbl:label id="{2826bca8-0197-412d-a933-e3158b7850ee}" enabled="1" method="Standard" siteId="{97b95633-c28c-4dd2-bcb2-c7e6daf11061}"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Kalkulator</vt:lpstr>
      <vt:lpstr>Kalkulator!Področje_tiskanja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Jure Mohar</dc:creator>
  <dc:description/>
  <cp:lastModifiedBy>Aleksander Breznikar</cp:lastModifiedBy>
  <cp:revision>0</cp:revision>
  <cp:lastPrinted>2026-07-23T09:00:07Z</cp:lastPrinted>
  <dcterms:created xsi:type="dcterms:W3CDTF">2026-05-13T18:32:54Z</dcterms:created>
  <dcterms:modified xsi:type="dcterms:W3CDTF">2026-07-27T08:23:41Z</dcterms:modified>
  <dc:language>en-US</dc:language>
</cp:coreProperties>
</file>